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0DE5~1.TOM\AppData\Local\Temp\WebAccessAgentCache\RX\7755128\STDI_m.v.tomarova\"/>
    </mc:Choice>
  </mc:AlternateContent>
  <bookViews>
    <workbookView xWindow="0" yWindow="0" windowWidth="19200" windowHeight="83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0" i="1"/>
  <c r="C51" i="1"/>
  <c r="C49" i="1"/>
  <c r="M42" i="1" l="1"/>
  <c r="I65" i="1" l="1"/>
  <c r="H41" i="1"/>
  <c r="I63" i="1" l="1"/>
  <c r="I37" i="1"/>
  <c r="AT24" i="1"/>
  <c r="I53" i="1" l="1"/>
  <c r="G13" i="1"/>
  <c r="H13" i="1"/>
  <c r="J13" i="1"/>
  <c r="T13" i="1"/>
  <c r="Z13" i="1"/>
  <c r="AF13" i="1"/>
  <c r="AR13" i="1"/>
  <c r="AX13" i="1"/>
  <c r="BD13" i="1"/>
  <c r="AF20" i="1"/>
  <c r="BJ65" i="1"/>
  <c r="BJ64" i="1"/>
  <c r="R64" i="1"/>
  <c r="S64" i="1"/>
  <c r="T64" i="1"/>
  <c r="U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AJ64" i="1"/>
  <c r="AK64" i="1"/>
  <c r="AM64" i="1"/>
  <c r="AN64" i="1"/>
  <c r="AO64" i="1"/>
  <c r="AP64" i="1"/>
  <c r="AQ64" i="1"/>
  <c r="AR64" i="1"/>
  <c r="AS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K64" i="1"/>
  <c r="BL64" i="1"/>
  <c r="Q64" i="1"/>
  <c r="Q61" i="1"/>
  <c r="R61" i="1"/>
  <c r="S61" i="1"/>
  <c r="T61" i="1"/>
  <c r="U61" i="1"/>
  <c r="V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M61" i="1"/>
  <c r="AN61" i="1"/>
  <c r="AO61" i="1"/>
  <c r="AP61" i="1"/>
  <c r="AQ61" i="1"/>
  <c r="AR61" i="1"/>
  <c r="AS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W61" i="1"/>
  <c r="R58" i="1"/>
  <c r="S58" i="1"/>
  <c r="T58" i="1"/>
  <c r="U58" i="1"/>
  <c r="W58" i="1"/>
  <c r="X58" i="1"/>
  <c r="Y58" i="1"/>
  <c r="Z58" i="1"/>
  <c r="AA58" i="1"/>
  <c r="AB58" i="1"/>
  <c r="AC58" i="1"/>
  <c r="AE58" i="1"/>
  <c r="AF58" i="1"/>
  <c r="AG58" i="1"/>
  <c r="AH58" i="1"/>
  <c r="AI58" i="1"/>
  <c r="AJ58" i="1"/>
  <c r="AK58" i="1"/>
  <c r="AM58" i="1"/>
  <c r="AN58" i="1"/>
  <c r="AO58" i="1"/>
  <c r="AP58" i="1"/>
  <c r="AQ58" i="1"/>
  <c r="AR58" i="1"/>
  <c r="AS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Q58" i="1"/>
  <c r="R53" i="1"/>
  <c r="S53" i="1"/>
  <c r="T53" i="1"/>
  <c r="U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M53" i="1"/>
  <c r="AN53" i="1"/>
  <c r="AO53" i="1"/>
  <c r="AP53" i="1"/>
  <c r="AQ53" i="1"/>
  <c r="AR53" i="1"/>
  <c r="AS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Q53" i="1"/>
  <c r="AL54" i="1"/>
  <c r="AL53" i="1" s="1"/>
  <c r="AL55" i="1"/>
  <c r="AL56" i="1"/>
  <c r="AL57" i="1"/>
  <c r="AL59" i="1"/>
  <c r="AL58" i="1" s="1"/>
  <c r="AL60" i="1"/>
  <c r="AL62" i="1"/>
  <c r="AL61" i="1" s="1"/>
  <c r="AL63" i="1"/>
  <c r="AL65" i="1"/>
  <c r="AL64" i="1" s="1"/>
  <c r="AT54" i="1"/>
  <c r="AT53" i="1" s="1"/>
  <c r="AT55" i="1"/>
  <c r="AT56" i="1"/>
  <c r="AT57" i="1"/>
  <c r="AT59" i="1"/>
  <c r="AT58" i="1" s="1"/>
  <c r="AT60" i="1"/>
  <c r="AT62" i="1"/>
  <c r="AT61" i="1" s="1"/>
  <c r="AT63" i="1"/>
  <c r="AT65" i="1"/>
  <c r="AT64" i="1" s="1"/>
  <c r="Q41" i="1"/>
  <c r="Q20" i="1" s="1"/>
  <c r="P43" i="1"/>
  <c r="P44" i="1"/>
  <c r="P45" i="1"/>
  <c r="P46" i="1"/>
  <c r="P47" i="1"/>
  <c r="P48" i="1"/>
  <c r="P49" i="1"/>
  <c r="P50" i="1"/>
  <c r="P51" i="1"/>
  <c r="P52" i="1"/>
  <c r="R42" i="1"/>
  <c r="S42" i="1"/>
  <c r="T42" i="1"/>
  <c r="U42" i="1"/>
  <c r="P42" i="1"/>
  <c r="L48" i="1"/>
  <c r="L49" i="1"/>
  <c r="L50" i="1"/>
  <c r="L51" i="1"/>
  <c r="L52" i="1"/>
  <c r="I48" i="1"/>
  <c r="I49" i="1"/>
  <c r="I50" i="1"/>
  <c r="I51" i="1"/>
  <c r="I52" i="1"/>
  <c r="I47" i="1"/>
  <c r="I46" i="1"/>
  <c r="AT48" i="1"/>
  <c r="AT49" i="1"/>
  <c r="AT50" i="1"/>
  <c r="AT51" i="1"/>
  <c r="AT52" i="1"/>
  <c r="AT42" i="1"/>
  <c r="AT43" i="1"/>
  <c r="AT44" i="1"/>
  <c r="AT45" i="1"/>
  <c r="AL42" i="1"/>
  <c r="AL43" i="1"/>
  <c r="AL44" i="1"/>
  <c r="AL45" i="1"/>
  <c r="AL47" i="1"/>
  <c r="AL48" i="1"/>
  <c r="AL49" i="1"/>
  <c r="AL50" i="1"/>
  <c r="AL51" i="1"/>
  <c r="AL52" i="1"/>
  <c r="AL46" i="1"/>
  <c r="AT47" i="1"/>
  <c r="V44" i="1"/>
  <c r="AD44" i="1"/>
  <c r="AD45" i="1"/>
  <c r="AD46" i="1"/>
  <c r="AD47" i="1"/>
  <c r="AD48" i="1"/>
  <c r="AD49" i="1"/>
  <c r="AD50" i="1"/>
  <c r="AD51" i="1"/>
  <c r="AD52" i="1"/>
  <c r="AD54" i="1"/>
  <c r="AD55" i="1"/>
  <c r="AD56" i="1"/>
  <c r="AD57" i="1"/>
  <c r="AD59" i="1"/>
  <c r="AD60" i="1"/>
  <c r="AD58" i="1" s="1"/>
  <c r="AD62" i="1"/>
  <c r="AD63" i="1"/>
  <c r="AD65" i="1"/>
  <c r="AD64" i="1" s="1"/>
  <c r="V43" i="1"/>
  <c r="V45" i="1"/>
  <c r="V46" i="1"/>
  <c r="N46" i="1" s="1"/>
  <c r="V47" i="1"/>
  <c r="V48" i="1"/>
  <c r="V49" i="1"/>
  <c r="V50" i="1"/>
  <c r="V51" i="1"/>
  <c r="V52" i="1"/>
  <c r="V54" i="1"/>
  <c r="V55" i="1"/>
  <c r="V56" i="1"/>
  <c r="V57" i="1"/>
  <c r="V59" i="1"/>
  <c r="V58" i="1" s="1"/>
  <c r="V60" i="1"/>
  <c r="V62" i="1"/>
  <c r="V63" i="1"/>
  <c r="V65" i="1"/>
  <c r="V64" i="1" s="1"/>
  <c r="AD42" i="1"/>
  <c r="V42" i="1" s="1"/>
  <c r="AD43" i="1"/>
  <c r="I54" i="1"/>
  <c r="I55" i="1"/>
  <c r="I57" i="1"/>
  <c r="I59" i="1"/>
  <c r="O59" i="1" s="1"/>
  <c r="O60" i="1"/>
  <c r="I62" i="1"/>
  <c r="O62" i="1" s="1"/>
  <c r="O63" i="1"/>
  <c r="I44" i="1"/>
  <c r="I45" i="1"/>
  <c r="I43" i="1"/>
  <c r="M35" i="1"/>
  <c r="M36" i="1"/>
  <c r="M37" i="1"/>
  <c r="M32" i="1"/>
  <c r="M33" i="1"/>
  <c r="M34" i="1"/>
  <c r="M31" i="1"/>
  <c r="M26" i="1"/>
  <c r="M27" i="1"/>
  <c r="M28" i="1"/>
  <c r="M29" i="1"/>
  <c r="M23" i="1"/>
  <c r="M24" i="1"/>
  <c r="M22" i="1"/>
  <c r="I23" i="1"/>
  <c r="I24" i="1"/>
  <c r="I25" i="1"/>
  <c r="I26" i="1"/>
  <c r="I27" i="1"/>
  <c r="I28" i="1"/>
  <c r="I29" i="1"/>
  <c r="I22" i="1"/>
  <c r="I42" i="1"/>
  <c r="J21" i="1"/>
  <c r="J20" i="1" s="1"/>
  <c r="R38" i="1"/>
  <c r="S38" i="1"/>
  <c r="T38" i="1"/>
  <c r="T20" i="1" s="1"/>
  <c r="U38" i="1"/>
  <c r="V38" i="1"/>
  <c r="W38" i="1"/>
  <c r="X38" i="1"/>
  <c r="Y38" i="1"/>
  <c r="Z38" i="1"/>
  <c r="Z20" i="1" s="1"/>
  <c r="AA38" i="1"/>
  <c r="AB38" i="1"/>
  <c r="AC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Q38" i="1"/>
  <c r="I36" i="1"/>
  <c r="O36" i="1" s="1"/>
  <c r="P30" i="1"/>
  <c r="P21" i="1" s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V20" i="1" s="1"/>
  <c r="AW30" i="1"/>
  <c r="AX30" i="1"/>
  <c r="AY30" i="1"/>
  <c r="AZ30" i="1"/>
  <c r="BA30" i="1"/>
  <c r="BB30" i="1"/>
  <c r="BB20" i="1" s="1"/>
  <c r="BC30" i="1"/>
  <c r="BD30" i="1"/>
  <c r="BE30" i="1"/>
  <c r="BF30" i="1"/>
  <c r="BG30" i="1"/>
  <c r="BH30" i="1"/>
  <c r="BH20" i="1" s="1"/>
  <c r="BI30" i="1"/>
  <c r="BJ30" i="1"/>
  <c r="BK30" i="1"/>
  <c r="BL30" i="1"/>
  <c r="N30" i="1"/>
  <c r="N21" i="1" s="1"/>
  <c r="O26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R18" i="1"/>
  <c r="Q18" i="1"/>
  <c r="I18" i="1" s="1"/>
  <c r="S16" i="1"/>
  <c r="T16" i="1"/>
  <c r="U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AK16" i="1"/>
  <c r="AM16" i="1"/>
  <c r="AN16" i="1"/>
  <c r="AO16" i="1"/>
  <c r="AP16" i="1"/>
  <c r="AQ16" i="1"/>
  <c r="AR16" i="1"/>
  <c r="AS16" i="1"/>
  <c r="AU16" i="1"/>
  <c r="AV16" i="1"/>
  <c r="AW16" i="1"/>
  <c r="AX16" i="1"/>
  <c r="AY16" i="1"/>
  <c r="AZ16" i="1"/>
  <c r="BA16" i="1"/>
  <c r="BC16" i="1"/>
  <c r="BD16" i="1"/>
  <c r="BE16" i="1"/>
  <c r="BF16" i="1"/>
  <c r="BG16" i="1"/>
  <c r="BH16" i="1"/>
  <c r="BI16" i="1"/>
  <c r="BK16" i="1"/>
  <c r="BL16" i="1"/>
  <c r="R16" i="1"/>
  <c r="Q16" i="1"/>
  <c r="S14" i="1"/>
  <c r="S13" i="1" s="1"/>
  <c r="T14" i="1"/>
  <c r="U14" i="1"/>
  <c r="U13" i="1" s="1"/>
  <c r="W14" i="1"/>
  <c r="W13" i="1" s="1"/>
  <c r="X14" i="1"/>
  <c r="X13" i="1" s="1"/>
  <c r="Y14" i="1"/>
  <c r="Y13" i="1" s="1"/>
  <c r="Z14" i="1"/>
  <c r="AA14" i="1"/>
  <c r="AA13" i="1" s="1"/>
  <c r="AB14" i="1"/>
  <c r="AB13" i="1" s="1"/>
  <c r="AC14" i="1"/>
  <c r="AC13" i="1" s="1"/>
  <c r="AE14" i="1"/>
  <c r="AE13" i="1" s="1"/>
  <c r="AF14" i="1"/>
  <c r="AG14" i="1"/>
  <c r="AG13" i="1" s="1"/>
  <c r="AH14" i="1"/>
  <c r="AH13" i="1" s="1"/>
  <c r="AI14" i="1"/>
  <c r="AI13" i="1" s="1"/>
  <c r="AJ14" i="1"/>
  <c r="AJ13" i="1" s="1"/>
  <c r="AK14" i="1"/>
  <c r="AK13" i="1" s="1"/>
  <c r="AM14" i="1"/>
  <c r="AM13" i="1" s="1"/>
  <c r="AN14" i="1"/>
  <c r="AN13" i="1" s="1"/>
  <c r="AO14" i="1"/>
  <c r="AO13" i="1" s="1"/>
  <c r="AP14" i="1"/>
  <c r="AP13" i="1" s="1"/>
  <c r="AQ14" i="1"/>
  <c r="AQ13" i="1" s="1"/>
  <c r="AR14" i="1"/>
  <c r="AS14" i="1"/>
  <c r="AS13" i="1" s="1"/>
  <c r="AU14" i="1"/>
  <c r="AU13" i="1" s="1"/>
  <c r="AV14" i="1"/>
  <c r="AV13" i="1" s="1"/>
  <c r="AW14" i="1"/>
  <c r="AW13" i="1" s="1"/>
  <c r="AX14" i="1"/>
  <c r="AY14" i="1"/>
  <c r="AY13" i="1" s="1"/>
  <c r="AZ14" i="1"/>
  <c r="AZ13" i="1" s="1"/>
  <c r="BA14" i="1"/>
  <c r="BA13" i="1" s="1"/>
  <c r="BC14" i="1"/>
  <c r="BC13" i="1" s="1"/>
  <c r="BD14" i="1"/>
  <c r="BE14" i="1"/>
  <c r="BE13" i="1" s="1"/>
  <c r="BF14" i="1"/>
  <c r="BF13" i="1" s="1"/>
  <c r="BG14" i="1"/>
  <c r="BG13" i="1" s="1"/>
  <c r="BH14" i="1"/>
  <c r="BH13" i="1" s="1"/>
  <c r="BI14" i="1"/>
  <c r="BI13" i="1" s="1"/>
  <c r="BK14" i="1"/>
  <c r="BK13" i="1" s="1"/>
  <c r="BL14" i="1"/>
  <c r="BL13" i="1" s="1"/>
  <c r="R14" i="1"/>
  <c r="R13" i="1" s="1"/>
  <c r="Q14" i="1"/>
  <c r="Q13" i="1" s="1"/>
  <c r="AO21" i="1"/>
  <c r="AP21" i="1"/>
  <c r="AQ21" i="1"/>
  <c r="AQ20" i="1" s="1"/>
  <c r="AR21" i="1"/>
  <c r="AS21" i="1"/>
  <c r="AS20" i="1" s="1"/>
  <c r="AT21" i="1"/>
  <c r="AU21" i="1"/>
  <c r="AU20" i="1" s="1"/>
  <c r="AV21" i="1"/>
  <c r="AW21" i="1"/>
  <c r="AW20" i="1" s="1"/>
  <c r="AX21" i="1"/>
  <c r="AX20" i="1" s="1"/>
  <c r="AY21" i="1"/>
  <c r="AY20" i="1" s="1"/>
  <c r="AZ21" i="1"/>
  <c r="AZ20" i="1" s="1"/>
  <c r="BA21" i="1"/>
  <c r="BA20" i="1" s="1"/>
  <c r="BB21" i="1"/>
  <c r="BC21" i="1"/>
  <c r="BC20" i="1" s="1"/>
  <c r="BD21" i="1"/>
  <c r="BD20" i="1" s="1"/>
  <c r="BE21" i="1"/>
  <c r="BE20" i="1" s="1"/>
  <c r="BF21" i="1"/>
  <c r="BF20" i="1" s="1"/>
  <c r="BG21" i="1"/>
  <c r="BG20" i="1" s="1"/>
  <c r="BH21" i="1"/>
  <c r="BI21" i="1"/>
  <c r="BI20" i="1" s="1"/>
  <c r="BJ21" i="1"/>
  <c r="BJ20" i="1" s="1"/>
  <c r="BK21" i="1"/>
  <c r="BK20" i="1" s="1"/>
  <c r="BL21" i="1"/>
  <c r="BL20" i="1" s="1"/>
  <c r="S21" i="1"/>
  <c r="S20" i="1" s="1"/>
  <c r="T21" i="1"/>
  <c r="U21" i="1"/>
  <c r="U20" i="1" s="1"/>
  <c r="W21" i="1"/>
  <c r="W20" i="1" s="1"/>
  <c r="X21" i="1"/>
  <c r="X20" i="1" s="1"/>
  <c r="Y21" i="1"/>
  <c r="Y20" i="1" s="1"/>
  <c r="Z21" i="1"/>
  <c r="AA21" i="1"/>
  <c r="AA20" i="1" s="1"/>
  <c r="AB21" i="1"/>
  <c r="AB20" i="1" s="1"/>
  <c r="AC21" i="1"/>
  <c r="AC20" i="1" s="1"/>
  <c r="AD21" i="1"/>
  <c r="AE21" i="1"/>
  <c r="AE20" i="1" s="1"/>
  <c r="AF21" i="1"/>
  <c r="AG21" i="1"/>
  <c r="AG20" i="1" s="1"/>
  <c r="AH21" i="1"/>
  <c r="AH20" i="1" s="1"/>
  <c r="AI21" i="1"/>
  <c r="AI20" i="1" s="1"/>
  <c r="AJ21" i="1"/>
  <c r="AJ20" i="1" s="1"/>
  <c r="AK21" i="1"/>
  <c r="AK20" i="1" s="1"/>
  <c r="AL21" i="1"/>
  <c r="AM21" i="1"/>
  <c r="AM20" i="1" s="1"/>
  <c r="AN21" i="1"/>
  <c r="AN20" i="1" s="1"/>
  <c r="R21" i="1"/>
  <c r="R20" i="1" s="1"/>
  <c r="Q21" i="1"/>
  <c r="O28" i="1"/>
  <c r="K23" i="1"/>
  <c r="K24" i="1"/>
  <c r="K22" i="1"/>
  <c r="AL20" i="1" l="1"/>
  <c r="M45" i="1"/>
  <c r="AO20" i="1"/>
  <c r="M54" i="1"/>
  <c r="O54" i="1" s="1"/>
  <c r="N47" i="1"/>
  <c r="I61" i="1"/>
  <c r="AR20" i="1"/>
  <c r="V53" i="1"/>
  <c r="AP20" i="1"/>
  <c r="M55" i="1"/>
  <c r="O55" i="1" s="1"/>
  <c r="M57" i="1"/>
  <c r="O57" i="1" s="1"/>
  <c r="M56" i="1"/>
  <c r="O56" i="1" s="1"/>
  <c r="M53" i="1"/>
  <c r="N48" i="1"/>
  <c r="N51" i="1"/>
  <c r="N43" i="1"/>
  <c r="N42" i="1"/>
  <c r="N45" i="1"/>
  <c r="N50" i="1"/>
  <c r="N49" i="1"/>
  <c r="N52" i="1"/>
  <c r="M44" i="1"/>
  <c r="O44" i="1" s="1"/>
  <c r="M52" i="1"/>
  <c r="O52" i="1" s="1"/>
  <c r="M51" i="1"/>
  <c r="O51" i="1" s="1"/>
  <c r="M50" i="1"/>
  <c r="O50" i="1" s="1"/>
  <c r="M43" i="1"/>
  <c r="O43" i="1" s="1"/>
  <c r="M30" i="1"/>
  <c r="O42" i="1"/>
  <c r="N44" i="1"/>
  <c r="M48" i="1"/>
  <c r="O48" i="1" s="1"/>
  <c r="M47" i="1"/>
  <c r="O47" i="1" s="1"/>
  <c r="M46" i="1"/>
  <c r="O46" i="1" s="1"/>
  <c r="M49" i="1"/>
  <c r="O49" i="1" s="1"/>
  <c r="O45" i="1"/>
  <c r="K28" i="1"/>
  <c r="L28" i="1"/>
  <c r="N65" i="1" l="1"/>
  <c r="L65" i="1"/>
  <c r="K65" i="1"/>
  <c r="K59" i="1"/>
  <c r="K60" i="1"/>
  <c r="K61" i="1"/>
  <c r="K62" i="1"/>
  <c r="K63" i="1"/>
  <c r="N64" i="1"/>
  <c r="L64" i="1"/>
  <c r="K64" i="1"/>
  <c r="I64" i="1"/>
  <c r="M61" i="1"/>
  <c r="P61" i="1"/>
  <c r="P20" i="1" s="1"/>
  <c r="N61" i="1"/>
  <c r="N20" i="1" s="1"/>
  <c r="L53" i="1"/>
  <c r="K48" i="1"/>
  <c r="L46" i="1"/>
  <c r="L42" i="1"/>
  <c r="L43" i="1"/>
  <c r="L44" i="1"/>
  <c r="L45" i="1"/>
  <c r="L47" i="1"/>
  <c r="K42" i="1"/>
  <c r="K43" i="1"/>
  <c r="K44" i="1"/>
  <c r="K45" i="1"/>
  <c r="K47" i="1"/>
  <c r="O41" i="1"/>
  <c r="L41" i="1"/>
  <c r="K41" i="1"/>
  <c r="I41" i="1"/>
  <c r="I40" i="1"/>
  <c r="I39" i="1"/>
  <c r="M38" i="1"/>
  <c r="O19" i="1"/>
  <c r="O18" i="1"/>
  <c r="AT40" i="1"/>
  <c r="AD39" i="1"/>
  <c r="K39" i="1"/>
  <c r="L39" i="1"/>
  <c r="K40" i="1"/>
  <c r="L40" i="1"/>
  <c r="L38" i="1"/>
  <c r="K38" i="1"/>
  <c r="I38" i="1"/>
  <c r="M40" i="1" l="1"/>
  <c r="O40" i="1" s="1"/>
  <c r="AT38" i="1"/>
  <c r="AT20" i="1" s="1"/>
  <c r="AD38" i="1"/>
  <c r="M39" i="1"/>
  <c r="O39" i="1" s="1"/>
  <c r="K29" i="1"/>
  <c r="K30" i="1"/>
  <c r="K31" i="1"/>
  <c r="K32" i="1"/>
  <c r="K33" i="1"/>
  <c r="K34" i="1"/>
  <c r="K36" i="1"/>
  <c r="K37" i="1"/>
  <c r="K27" i="1"/>
  <c r="K26" i="1"/>
  <c r="K25" i="1"/>
  <c r="V25" i="1"/>
  <c r="O38" i="1" l="1"/>
  <c r="AD20" i="1"/>
  <c r="M25" i="1"/>
  <c r="V21" i="1"/>
  <c r="V20" i="1" s="1"/>
  <c r="K21" i="1"/>
  <c r="K20" i="1" s="1"/>
  <c r="L36" i="1"/>
  <c r="M21" i="1" l="1"/>
  <c r="M20" i="1" s="1"/>
  <c r="H31" i="1"/>
  <c r="H32" i="1"/>
  <c r="H33" i="1"/>
  <c r="H34" i="1"/>
  <c r="H37" i="1"/>
  <c r="L37" i="1" s="1"/>
  <c r="O37" i="1" s="1"/>
  <c r="L24" i="1"/>
  <c r="O24" i="1" s="1"/>
  <c r="H25" i="1"/>
  <c r="L25" i="1" s="1"/>
  <c r="O25" i="1" s="1"/>
  <c r="H26" i="1"/>
  <c r="L26" i="1" s="1"/>
  <c r="L27" i="1"/>
  <c r="O27" i="1" s="1"/>
  <c r="H29" i="1"/>
  <c r="L29" i="1" s="1"/>
  <c r="O29" i="1" s="1"/>
  <c r="H30" i="1"/>
  <c r="L30" i="1" s="1"/>
  <c r="H23" i="1"/>
  <c r="L23" i="1" s="1"/>
  <c r="O23" i="1" s="1"/>
  <c r="H22" i="1"/>
  <c r="L22" i="1" s="1"/>
  <c r="K18" i="1"/>
  <c r="L18" i="1"/>
  <c r="M18" i="1"/>
  <c r="P18" i="1"/>
  <c r="P13" i="1" s="1"/>
  <c r="M19" i="1"/>
  <c r="P19" i="1"/>
  <c r="L19" i="1"/>
  <c r="K19" i="1"/>
  <c r="I16" i="1"/>
  <c r="K16" i="1"/>
  <c r="L16" i="1"/>
  <c r="M16" i="1"/>
  <c r="I17" i="1"/>
  <c r="M17" i="1"/>
  <c r="BJ17" i="1"/>
  <c r="BJ16" i="1" s="1"/>
  <c r="BB17" i="1"/>
  <c r="BB16" i="1" s="1"/>
  <c r="AT17" i="1"/>
  <c r="AT16" i="1" s="1"/>
  <c r="AL17" i="1"/>
  <c r="AL16" i="1" s="1"/>
  <c r="AD17" i="1"/>
  <c r="AD16" i="1" s="1"/>
  <c r="V17" i="1"/>
  <c r="L17" i="1"/>
  <c r="N17" i="1" s="1"/>
  <c r="N16" i="1" s="1"/>
  <c r="K17" i="1"/>
  <c r="I14" i="1"/>
  <c r="K14" i="1"/>
  <c r="L14" i="1"/>
  <c r="M14" i="1"/>
  <c r="M13" i="1" s="1"/>
  <c r="I15" i="1"/>
  <c r="AT15" i="1"/>
  <c r="AT14" i="1" s="1"/>
  <c r="BB15" i="1"/>
  <c r="BB14" i="1" s="1"/>
  <c r="BB13" i="1" s="1"/>
  <c r="BJ15" i="1"/>
  <c r="BJ14" i="1" s="1"/>
  <c r="AL15" i="1"/>
  <c r="AL14" i="1" s="1"/>
  <c r="AL13" i="1" s="1"/>
  <c r="AD15" i="1"/>
  <c r="AD14" i="1" s="1"/>
  <c r="AD13" i="1" s="1"/>
  <c r="V15" i="1"/>
  <c r="L15" i="1"/>
  <c r="K15" i="1"/>
  <c r="M15" i="1"/>
  <c r="K13" i="1" l="1"/>
  <c r="L13" i="1"/>
  <c r="BJ13" i="1"/>
  <c r="I13" i="1"/>
  <c r="AT13" i="1"/>
  <c r="L34" i="1"/>
  <c r="O34" i="1" s="1"/>
  <c r="I34" i="1"/>
  <c r="O15" i="1"/>
  <c r="V14" i="1"/>
  <c r="N14" i="1"/>
  <c r="N13" i="1" s="1"/>
  <c r="L21" i="1"/>
  <c r="L20" i="1" s="1"/>
  <c r="O22" i="1"/>
  <c r="L33" i="1"/>
  <c r="O33" i="1" s="1"/>
  <c r="I33" i="1"/>
  <c r="L32" i="1"/>
  <c r="O32" i="1" s="1"/>
  <c r="I32" i="1"/>
  <c r="O17" i="1"/>
  <c r="O16" i="1" s="1"/>
  <c r="V16" i="1"/>
  <c r="L31" i="1"/>
  <c r="O31" i="1" s="1"/>
  <c r="I31" i="1"/>
  <c r="N15" i="1"/>
  <c r="O14" i="1" l="1"/>
  <c r="O13" i="1" s="1"/>
  <c r="V13" i="1"/>
  <c r="I30" i="1"/>
  <c r="I21" i="1" s="1"/>
  <c r="I20" i="1" s="1"/>
  <c r="H20" i="1" s="1"/>
  <c r="O30" i="1"/>
  <c r="O21" i="1" s="1"/>
  <c r="O20" i="1" s="1"/>
  <c r="I12" i="1" l="1"/>
</calcChain>
</file>

<file path=xl/sharedStrings.xml><?xml version="1.0" encoding="utf-8"?>
<sst xmlns="http://schemas.openxmlformats.org/spreadsheetml/2006/main" count="218" uniqueCount="119">
  <si>
    <t>Считать в плане</t>
  </si>
  <si>
    <t>Индекс</t>
  </si>
  <si>
    <t xml:space="preserve">Наименование </t>
  </si>
  <si>
    <t>1.1.1(Н)</t>
  </si>
  <si>
    <t>Экзамен</t>
  </si>
  <si>
    <t>Зачет</t>
  </si>
  <si>
    <t xml:space="preserve">Зачет с оценкой </t>
  </si>
  <si>
    <t>Форма контроля</t>
  </si>
  <si>
    <t>З.Е.</t>
  </si>
  <si>
    <t>Экспертное</t>
  </si>
  <si>
    <t>Факт</t>
  </si>
  <si>
    <t>Часов в З.Е.</t>
  </si>
  <si>
    <t>Итого акад. часов</t>
  </si>
  <si>
    <t xml:space="preserve">По плану </t>
  </si>
  <si>
    <t>Конт. раб.</t>
  </si>
  <si>
    <t>СР</t>
  </si>
  <si>
    <t>Контроль</t>
  </si>
  <si>
    <t>Лекц.</t>
  </si>
  <si>
    <t>ПР</t>
  </si>
  <si>
    <t>Лаб.</t>
  </si>
  <si>
    <t>Конс.</t>
  </si>
  <si>
    <t>ПА</t>
  </si>
  <si>
    <t xml:space="preserve">Контроль </t>
  </si>
  <si>
    <t>Семестр 1</t>
  </si>
  <si>
    <t>Семестр 2</t>
  </si>
  <si>
    <t>Курс 1</t>
  </si>
  <si>
    <t>да</t>
  </si>
  <si>
    <t>1. Научный компонент</t>
  </si>
  <si>
    <t>1.1. Научная деятельность, направленная на подготовку диссертации к защите</t>
  </si>
  <si>
    <t>Выполнение индивидуального плана научной деятельности, написание, оформление и представление диссертации для прохождения итоговой аттестации</t>
  </si>
  <si>
    <t>СР (сумма по семестрам)</t>
  </si>
  <si>
    <t>Факт (по семестрам)</t>
  </si>
  <si>
    <t>2023/2024 учебный год</t>
  </si>
  <si>
    <t>1.2. Подготовка публикаций и (или) заявок на патенты</t>
  </si>
  <si>
    <t>1.2.1(Н)</t>
  </si>
  <si>
    <t>1.3.1.</t>
  </si>
  <si>
    <t xml:space="preserve">Отчет о выполнении индивидуального плана научной деятельности (научных исследований) </t>
  </si>
  <si>
    <t>1, 2, 3, 4, 5, 6</t>
  </si>
  <si>
    <t>1.3. Промежуточная аттестация по этапам выполнения научного исследования</t>
  </si>
  <si>
    <t>2. Образовательный компонент</t>
  </si>
  <si>
    <t>нет</t>
  </si>
  <si>
    <t>2.1.1</t>
  </si>
  <si>
    <t>2.1.4</t>
  </si>
  <si>
    <t>2.1.2</t>
  </si>
  <si>
    <t>2.1.3</t>
  </si>
  <si>
    <t>2.1.5</t>
  </si>
  <si>
    <t>2.1.6</t>
  </si>
  <si>
    <t>2.1.7</t>
  </si>
  <si>
    <t>2.1.8</t>
  </si>
  <si>
    <t>2.1.10(Ф)</t>
  </si>
  <si>
    <t>История и философия науки</t>
  </si>
  <si>
    <t>Иностранный язык (английский)</t>
  </si>
  <si>
    <t>Дисциплины (модули) по выбору 1 (ДВ.1)</t>
  </si>
  <si>
    <t>Методология научных исследований</t>
  </si>
  <si>
    <t>2.1. Дисциплины (модули), в т.ч. элективные , факультативные</t>
  </si>
  <si>
    <t xml:space="preserve">Дисциплины (модули) факультативные </t>
  </si>
  <si>
    <t>Психология и педагогика высшей школы</t>
  </si>
  <si>
    <t>Технологии обучения</t>
  </si>
  <si>
    <t xml:space="preserve">Социальная адаптация лиц с ОВЗ как подготовка к преподавательской деятельности </t>
  </si>
  <si>
    <t xml:space="preserve">Социально-коммуникативный практикум (для лиц с ОВЗ) для подготовки к преподавательской деятельности </t>
  </si>
  <si>
    <t>Основы публичных выступлений и эффективных презентаций</t>
  </si>
  <si>
    <t>Работа с научным текстом на иностранном языке</t>
  </si>
  <si>
    <t>Практика</t>
  </si>
  <si>
    <t>2.2.1(П)</t>
  </si>
  <si>
    <t>2.2.2(П)</t>
  </si>
  <si>
    <t>Практика по получению профессиональных умений о опыта профессиональной деятельности</t>
  </si>
  <si>
    <t>Педагогическая практика</t>
  </si>
  <si>
    <t>2.2. Практика</t>
  </si>
  <si>
    <t>2.3. Промежуточная аттестация по дисциплинам (модулям) и практике</t>
  </si>
  <si>
    <t>2.3.1</t>
  </si>
  <si>
    <t>2.3.2</t>
  </si>
  <si>
    <t>Кандидатский экзамен "История и философия науки"</t>
  </si>
  <si>
    <t>2.3.3</t>
  </si>
  <si>
    <t>2.3.4</t>
  </si>
  <si>
    <t>2.3.5</t>
  </si>
  <si>
    <t>2.3.6</t>
  </si>
  <si>
    <t>Кандидатский экзамен "Иностранный язык (английский)"</t>
  </si>
  <si>
    <t>2.3.7</t>
  </si>
  <si>
    <t>2.3.8</t>
  </si>
  <si>
    <t>2.3.9</t>
  </si>
  <si>
    <t>2.3.10</t>
  </si>
  <si>
    <t>2.3.11</t>
  </si>
  <si>
    <t>2.3.13(Ф)</t>
  </si>
  <si>
    <t>2.3.15</t>
  </si>
  <si>
    <t>3. Итоговая аттестация</t>
  </si>
  <si>
    <t>Оценка диссертации</t>
  </si>
  <si>
    <t>3.1.</t>
  </si>
  <si>
    <t>2.1.9</t>
  </si>
  <si>
    <t>2.1.9.1(ДВ)</t>
  </si>
  <si>
    <t>2.1.9.2(ДВ)</t>
  </si>
  <si>
    <t>2.1.9.3(ДВ)</t>
  </si>
  <si>
    <t>2.1.9.4(ДВ)</t>
  </si>
  <si>
    <t>2.1.11(Ф)</t>
  </si>
  <si>
    <t>2.3.12</t>
  </si>
  <si>
    <t>2.3.12.1(ДВ)</t>
  </si>
  <si>
    <t>2.3.12.2(ДВ)</t>
  </si>
  <si>
    <t>2.3.12.3(ДВ)</t>
  </si>
  <si>
    <t>2.3.12.4(ДВ)</t>
  </si>
  <si>
    <t>2.3.14(Ф)</t>
  </si>
  <si>
    <t>2.3.16</t>
  </si>
  <si>
    <t>Подготовка публикаций и (или) заявок на патенты на изобретения, полезные модели, промышленные образцы, свидетельства о государственной регистрации программ для электронных вычислительных машин, баз данных, топологий интегральных микросхем</t>
  </si>
  <si>
    <t>Семестр 3</t>
  </si>
  <si>
    <t>Семестр 4</t>
  </si>
  <si>
    <t>Семестр 5</t>
  </si>
  <si>
    <t>Семестр 6</t>
  </si>
  <si>
    <t>ИТОГО по ООП</t>
  </si>
  <si>
    <t xml:space="preserve">нет </t>
  </si>
  <si>
    <t>Практика по получению профессиональных умений и опыта профессиональной деятельности</t>
  </si>
  <si>
    <t>Учебный план ООП аспирантуры по специальности 2.5.22 Управление качеством 
продукции. Стандартизация. Организация производства (технические науки) ОЧНАЯ форма обучения, 3 года</t>
  </si>
  <si>
    <t>Управление качеством продукции</t>
  </si>
  <si>
    <t>Системный анализ проблем качества</t>
  </si>
  <si>
    <t>Научные основы стандартизации</t>
  </si>
  <si>
    <t>Современные аспекты организации промышленного производства</t>
  </si>
  <si>
    <t>Специальная дисциплина научной специальности 2.5.22 "Управление качеством продукции. Стандартизация. Организация производства"</t>
  </si>
  <si>
    <t>Кандидатский экзамен по специальной дисциплине научной специальности 2.5.22 "Управление качеством продукции. Стандартизация. Организация производства"</t>
  </si>
  <si>
    <t>УТВЕРЖДЕНО</t>
  </si>
  <si>
    <t xml:space="preserve">Приложение </t>
  </si>
  <si>
    <t>Приказом ФГБУ "Институт стандартизации"</t>
  </si>
  <si>
    <t>№__3_____от____10.01.2024г_____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</si>
</sst>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66FF"/>
      <color rgb="FFCC99FF"/>
      <color rgb="FFCC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45"/>
  <sheetViews>
    <sheetView tabSelected="1" zoomScale="80" zoomScaleNormal="80" workbookViewId="0">
      <pane xSplit="16" ySplit="11" topLeftCell="Q12" activePane="bottomRight" state="frozen"/>
      <selection pane="topRight" activeCell="Q1" sqref="Q1"/>
      <selection pane="bottomLeft" activeCell="A12" sqref="A12"/>
      <selection pane="bottomRight" activeCell="A5" sqref="A5"/>
    </sheetView>
  </sheetViews>
  <sheetFormatPr defaultRowHeight="12.75" x14ac:dyDescent="0.2"/>
  <cols>
    <col min="1" max="1" width="7.140625" style="1" customWidth="1"/>
    <col min="2" max="2" width="9.140625" style="1" customWidth="1"/>
    <col min="3" max="3" width="34.28515625" style="1" customWidth="1"/>
    <col min="4" max="543" width="4.7109375" style="1" customWidth="1"/>
    <col min="544" max="16384" width="9.140625" style="1"/>
  </cols>
  <sheetData>
    <row r="1" spans="1:100" x14ac:dyDescent="0.2">
      <c r="A1" s="1" t="s">
        <v>116</v>
      </c>
    </row>
    <row r="2" spans="1:100" x14ac:dyDescent="0.2">
      <c r="A2" s="1" t="s">
        <v>115</v>
      </c>
    </row>
    <row r="3" spans="1:100" x14ac:dyDescent="0.2">
      <c r="A3" s="1" t="s">
        <v>117</v>
      </c>
    </row>
    <row r="4" spans="1:100" x14ac:dyDescent="0.2">
      <c r="A4" s="1" t="s">
        <v>118</v>
      </c>
    </row>
    <row r="7" spans="1:100" s="3" customFormat="1" ht="15.75" x14ac:dyDescent="0.25">
      <c r="A7" s="2" t="s">
        <v>108</v>
      </c>
    </row>
    <row r="8" spans="1:100" s="3" customFormat="1" ht="15.75" x14ac:dyDescent="0.25">
      <c r="A8" s="3" t="s">
        <v>32</v>
      </c>
    </row>
    <row r="9" spans="1:100" x14ac:dyDescent="0.2">
      <c r="Q9" s="4"/>
      <c r="R9" s="5"/>
      <c r="S9" s="5"/>
      <c r="T9" s="5"/>
      <c r="U9" s="5"/>
      <c r="V9" s="5"/>
      <c r="W9" s="5"/>
      <c r="X9" s="5" t="s">
        <v>25</v>
      </c>
      <c r="Y9" s="5"/>
      <c r="Z9" s="5"/>
      <c r="AA9" s="5"/>
      <c r="AB9" s="5"/>
      <c r="AC9" s="5"/>
      <c r="AD9" s="5"/>
      <c r="AE9" s="5"/>
      <c r="AF9" s="6"/>
      <c r="AG9" s="4"/>
      <c r="AH9" s="5"/>
      <c r="AI9" s="5"/>
      <c r="AJ9" s="5"/>
      <c r="AK9" s="5"/>
      <c r="AL9" s="5"/>
      <c r="AM9" s="5"/>
      <c r="AN9" s="5" t="s">
        <v>25</v>
      </c>
      <c r="AO9" s="5"/>
      <c r="AP9" s="5"/>
      <c r="AQ9" s="5"/>
      <c r="AR9" s="5"/>
      <c r="AS9" s="5"/>
      <c r="AT9" s="5"/>
      <c r="AU9" s="5"/>
      <c r="AV9" s="6"/>
      <c r="AW9" s="4"/>
      <c r="AX9" s="5"/>
      <c r="AY9" s="5"/>
      <c r="AZ9" s="5"/>
      <c r="BA9" s="5"/>
      <c r="BB9" s="5"/>
      <c r="BC9" s="5"/>
      <c r="BD9" s="5" t="s">
        <v>25</v>
      </c>
      <c r="BE9" s="5"/>
      <c r="BF9" s="5"/>
      <c r="BG9" s="5"/>
      <c r="BH9" s="5"/>
      <c r="BI9" s="5"/>
      <c r="BJ9" s="5"/>
      <c r="BK9" s="5"/>
      <c r="BL9" s="6"/>
    </row>
    <row r="10" spans="1:100" s="7" customFormat="1" x14ac:dyDescent="0.25">
      <c r="D10" s="8"/>
      <c r="E10" s="9" t="s">
        <v>7</v>
      </c>
      <c r="F10" s="10"/>
      <c r="G10" s="8" t="s">
        <v>8</v>
      </c>
      <c r="H10" s="9"/>
      <c r="I10" s="9"/>
      <c r="J10" s="11"/>
      <c r="K10" s="12"/>
      <c r="L10" s="13"/>
      <c r="M10" s="13" t="s">
        <v>12</v>
      </c>
      <c r="N10" s="13"/>
      <c r="O10" s="13"/>
      <c r="P10" s="14"/>
      <c r="Q10" s="12"/>
      <c r="R10" s="13"/>
      <c r="S10" s="13"/>
      <c r="T10" s="13" t="s">
        <v>23</v>
      </c>
      <c r="U10" s="13"/>
      <c r="V10" s="13"/>
      <c r="W10" s="13"/>
      <c r="X10" s="14"/>
      <c r="Y10" s="12"/>
      <c r="Z10" s="13"/>
      <c r="AA10" s="13"/>
      <c r="AB10" s="13" t="s">
        <v>24</v>
      </c>
      <c r="AC10" s="13"/>
      <c r="AD10" s="13"/>
      <c r="AE10" s="13"/>
      <c r="AF10" s="14"/>
      <c r="AG10" s="12"/>
      <c r="AH10" s="13"/>
      <c r="AI10" s="13"/>
      <c r="AJ10" s="13" t="s">
        <v>101</v>
      </c>
      <c r="AK10" s="13"/>
      <c r="AL10" s="13"/>
      <c r="AM10" s="13"/>
      <c r="AN10" s="14"/>
      <c r="AO10" s="12"/>
      <c r="AP10" s="13"/>
      <c r="AQ10" s="13"/>
      <c r="AR10" s="13" t="s">
        <v>102</v>
      </c>
      <c r="AS10" s="13"/>
      <c r="AT10" s="13"/>
      <c r="AU10" s="13"/>
      <c r="AV10" s="14"/>
      <c r="AW10" s="12"/>
      <c r="AX10" s="13"/>
      <c r="AY10" s="13"/>
      <c r="AZ10" s="13" t="s">
        <v>103</v>
      </c>
      <c r="BA10" s="13"/>
      <c r="BB10" s="13"/>
      <c r="BC10" s="13"/>
      <c r="BD10" s="14"/>
      <c r="BE10" s="12"/>
      <c r="BF10" s="13"/>
      <c r="BG10" s="13"/>
      <c r="BH10" s="13" t="s">
        <v>104</v>
      </c>
      <c r="BI10" s="13"/>
      <c r="BJ10" s="13"/>
      <c r="BK10" s="13"/>
      <c r="BL10" s="14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</row>
    <row r="11" spans="1:100" s="23" customFormat="1" ht="82.5" customHeight="1" x14ac:dyDescent="0.25">
      <c r="A11" s="16" t="s">
        <v>0</v>
      </c>
      <c r="B11" s="16" t="s">
        <v>1</v>
      </c>
      <c r="C11" s="17" t="s">
        <v>2</v>
      </c>
      <c r="D11" s="16" t="s">
        <v>4</v>
      </c>
      <c r="E11" s="16" t="s">
        <v>5</v>
      </c>
      <c r="F11" s="16" t="s">
        <v>6</v>
      </c>
      <c r="G11" s="18" t="s">
        <v>9</v>
      </c>
      <c r="H11" s="19" t="s">
        <v>10</v>
      </c>
      <c r="I11" s="19" t="s">
        <v>31</v>
      </c>
      <c r="J11" s="20" t="s">
        <v>11</v>
      </c>
      <c r="K11" s="21" t="s">
        <v>9</v>
      </c>
      <c r="L11" s="18" t="s">
        <v>13</v>
      </c>
      <c r="M11" s="18" t="s">
        <v>14</v>
      </c>
      <c r="N11" s="18" t="s">
        <v>15</v>
      </c>
      <c r="O11" s="18" t="s">
        <v>30</v>
      </c>
      <c r="P11" s="18" t="s">
        <v>16</v>
      </c>
      <c r="Q11" s="18" t="s">
        <v>8</v>
      </c>
      <c r="R11" s="18" t="s">
        <v>17</v>
      </c>
      <c r="S11" s="18" t="s">
        <v>19</v>
      </c>
      <c r="T11" s="18" t="s">
        <v>18</v>
      </c>
      <c r="U11" s="18" t="s">
        <v>20</v>
      </c>
      <c r="V11" s="18" t="s">
        <v>15</v>
      </c>
      <c r="W11" s="18" t="s">
        <v>21</v>
      </c>
      <c r="X11" s="18" t="s">
        <v>22</v>
      </c>
      <c r="Y11" s="18" t="s">
        <v>8</v>
      </c>
      <c r="Z11" s="18" t="s">
        <v>17</v>
      </c>
      <c r="AA11" s="18" t="s">
        <v>19</v>
      </c>
      <c r="AB11" s="18" t="s">
        <v>18</v>
      </c>
      <c r="AC11" s="18" t="s">
        <v>20</v>
      </c>
      <c r="AD11" s="18" t="s">
        <v>15</v>
      </c>
      <c r="AE11" s="18" t="s">
        <v>21</v>
      </c>
      <c r="AF11" s="18" t="s">
        <v>22</v>
      </c>
      <c r="AG11" s="18" t="s">
        <v>8</v>
      </c>
      <c r="AH11" s="18" t="s">
        <v>17</v>
      </c>
      <c r="AI11" s="18" t="s">
        <v>19</v>
      </c>
      <c r="AJ11" s="18" t="s">
        <v>18</v>
      </c>
      <c r="AK11" s="18" t="s">
        <v>20</v>
      </c>
      <c r="AL11" s="18" t="s">
        <v>15</v>
      </c>
      <c r="AM11" s="18" t="s">
        <v>21</v>
      </c>
      <c r="AN11" s="18" t="s">
        <v>22</v>
      </c>
      <c r="AO11" s="18" t="s">
        <v>8</v>
      </c>
      <c r="AP11" s="18" t="s">
        <v>17</v>
      </c>
      <c r="AQ11" s="18" t="s">
        <v>19</v>
      </c>
      <c r="AR11" s="18" t="s">
        <v>18</v>
      </c>
      <c r="AS11" s="18" t="s">
        <v>20</v>
      </c>
      <c r="AT11" s="18" t="s">
        <v>15</v>
      </c>
      <c r="AU11" s="18" t="s">
        <v>21</v>
      </c>
      <c r="AV11" s="18" t="s">
        <v>22</v>
      </c>
      <c r="AW11" s="18" t="s">
        <v>8</v>
      </c>
      <c r="AX11" s="18" t="s">
        <v>17</v>
      </c>
      <c r="AY11" s="18" t="s">
        <v>19</v>
      </c>
      <c r="AZ11" s="18" t="s">
        <v>18</v>
      </c>
      <c r="BA11" s="18" t="s">
        <v>20</v>
      </c>
      <c r="BB11" s="18" t="s">
        <v>15</v>
      </c>
      <c r="BC11" s="18" t="s">
        <v>21</v>
      </c>
      <c r="BD11" s="18" t="s">
        <v>22</v>
      </c>
      <c r="BE11" s="18" t="s">
        <v>8</v>
      </c>
      <c r="BF11" s="18" t="s">
        <v>17</v>
      </c>
      <c r="BG11" s="18" t="s">
        <v>19</v>
      </c>
      <c r="BH11" s="18" t="s">
        <v>18</v>
      </c>
      <c r="BI11" s="18" t="s">
        <v>20</v>
      </c>
      <c r="BJ11" s="18" t="s">
        <v>15</v>
      </c>
      <c r="BK11" s="18" t="s">
        <v>21</v>
      </c>
      <c r="BL11" s="18" t="s">
        <v>22</v>
      </c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</row>
    <row r="12" spans="1:100" s="23" customFormat="1" ht="13.5" x14ac:dyDescent="0.25">
      <c r="A12" s="24" t="s">
        <v>105</v>
      </c>
      <c r="B12" s="25"/>
      <c r="C12" s="26"/>
      <c r="D12" s="25"/>
      <c r="E12" s="25"/>
      <c r="F12" s="27"/>
      <c r="G12" s="28"/>
      <c r="H12" s="29"/>
      <c r="I12" s="29">
        <f>I13+I20+I64</f>
        <v>180</v>
      </c>
      <c r="J12" s="30"/>
      <c r="K12" s="31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</row>
    <row r="13" spans="1:100" s="37" customFormat="1" x14ac:dyDescent="0.2">
      <c r="A13" s="32" t="s">
        <v>27</v>
      </c>
      <c r="B13" s="33"/>
      <c r="C13" s="33"/>
      <c r="D13" s="33"/>
      <c r="E13" s="33"/>
      <c r="F13" s="34"/>
      <c r="G13" s="35">
        <f t="shared" ref="G13" si="0">G14+G16+G18</f>
        <v>134</v>
      </c>
      <c r="H13" s="35">
        <f t="shared" ref="H13" si="1">H14+H16+H18</f>
        <v>134</v>
      </c>
      <c r="I13" s="35">
        <f t="shared" ref="I13" si="2">I14+I16+I18</f>
        <v>134</v>
      </c>
      <c r="J13" s="35">
        <f t="shared" ref="J13" si="3">J14+J16+J18</f>
        <v>108</v>
      </c>
      <c r="K13" s="35">
        <f t="shared" ref="K13" si="4">K14+K16+K18</f>
        <v>4824</v>
      </c>
      <c r="L13" s="35">
        <f t="shared" ref="L13" si="5">L14+L16+L18</f>
        <v>4824</v>
      </c>
      <c r="M13" s="35">
        <f t="shared" ref="M13:P13" si="6">M14+M16+M18</f>
        <v>216</v>
      </c>
      <c r="N13" s="35">
        <f t="shared" si="6"/>
        <v>4512</v>
      </c>
      <c r="O13" s="35">
        <f t="shared" si="6"/>
        <v>4512</v>
      </c>
      <c r="P13" s="35">
        <f t="shared" si="6"/>
        <v>96</v>
      </c>
      <c r="Q13" s="35">
        <f>Q14+Q16+Q18</f>
        <v>22</v>
      </c>
      <c r="R13" s="35">
        <f t="shared" ref="R13:BL13" si="7">R14+R16+R18</f>
        <v>0</v>
      </c>
      <c r="S13" s="35">
        <f t="shared" si="7"/>
        <v>0</v>
      </c>
      <c r="T13" s="35">
        <f t="shared" si="7"/>
        <v>0</v>
      </c>
      <c r="U13" s="35">
        <f t="shared" si="7"/>
        <v>34</v>
      </c>
      <c r="V13" s="35">
        <f t="shared" si="7"/>
        <v>740</v>
      </c>
      <c r="W13" s="35">
        <f t="shared" si="7"/>
        <v>2</v>
      </c>
      <c r="X13" s="35">
        <f t="shared" si="7"/>
        <v>16</v>
      </c>
      <c r="Y13" s="35">
        <f t="shared" si="7"/>
        <v>20</v>
      </c>
      <c r="Z13" s="35">
        <f t="shared" si="7"/>
        <v>0</v>
      </c>
      <c r="AA13" s="35">
        <f t="shared" si="7"/>
        <v>0</v>
      </c>
      <c r="AB13" s="35">
        <f t="shared" si="7"/>
        <v>0</v>
      </c>
      <c r="AC13" s="35">
        <f t="shared" si="7"/>
        <v>34</v>
      </c>
      <c r="AD13" s="35">
        <f t="shared" si="7"/>
        <v>668</v>
      </c>
      <c r="AE13" s="35">
        <f t="shared" si="7"/>
        <v>2</v>
      </c>
      <c r="AF13" s="35">
        <f t="shared" si="7"/>
        <v>16</v>
      </c>
      <c r="AG13" s="35">
        <f t="shared" si="7"/>
        <v>19</v>
      </c>
      <c r="AH13" s="35">
        <f t="shared" si="7"/>
        <v>0</v>
      </c>
      <c r="AI13" s="35">
        <f t="shared" si="7"/>
        <v>0</v>
      </c>
      <c r="AJ13" s="35">
        <f t="shared" si="7"/>
        <v>0</v>
      </c>
      <c r="AK13" s="35">
        <f t="shared" si="7"/>
        <v>34</v>
      </c>
      <c r="AL13" s="35">
        <f t="shared" si="7"/>
        <v>632</v>
      </c>
      <c r="AM13" s="35">
        <f t="shared" si="7"/>
        <v>2</v>
      </c>
      <c r="AN13" s="35">
        <f t="shared" si="7"/>
        <v>16</v>
      </c>
      <c r="AO13" s="35">
        <f t="shared" si="7"/>
        <v>19</v>
      </c>
      <c r="AP13" s="35">
        <f t="shared" si="7"/>
        <v>0</v>
      </c>
      <c r="AQ13" s="35">
        <f t="shared" si="7"/>
        <v>0</v>
      </c>
      <c r="AR13" s="35">
        <f t="shared" si="7"/>
        <v>0</v>
      </c>
      <c r="AS13" s="35">
        <f t="shared" si="7"/>
        <v>34</v>
      </c>
      <c r="AT13" s="35">
        <f t="shared" si="7"/>
        <v>632</v>
      </c>
      <c r="AU13" s="35">
        <f t="shared" si="7"/>
        <v>2</v>
      </c>
      <c r="AV13" s="35">
        <f t="shared" si="7"/>
        <v>16</v>
      </c>
      <c r="AW13" s="35">
        <f t="shared" si="7"/>
        <v>30</v>
      </c>
      <c r="AX13" s="35">
        <f t="shared" si="7"/>
        <v>0</v>
      </c>
      <c r="AY13" s="35">
        <f t="shared" si="7"/>
        <v>0</v>
      </c>
      <c r="AZ13" s="35">
        <f t="shared" si="7"/>
        <v>0</v>
      </c>
      <c r="BA13" s="35">
        <f t="shared" si="7"/>
        <v>34</v>
      </c>
      <c r="BB13" s="35">
        <f t="shared" si="7"/>
        <v>1028</v>
      </c>
      <c r="BC13" s="35">
        <f t="shared" si="7"/>
        <v>2</v>
      </c>
      <c r="BD13" s="35">
        <f t="shared" si="7"/>
        <v>16</v>
      </c>
      <c r="BE13" s="35">
        <f t="shared" si="7"/>
        <v>24</v>
      </c>
      <c r="BF13" s="35">
        <f t="shared" si="7"/>
        <v>0</v>
      </c>
      <c r="BG13" s="35">
        <f t="shared" si="7"/>
        <v>0</v>
      </c>
      <c r="BH13" s="35">
        <f t="shared" si="7"/>
        <v>0</v>
      </c>
      <c r="BI13" s="35">
        <f t="shared" si="7"/>
        <v>34</v>
      </c>
      <c r="BJ13" s="35">
        <f t="shared" si="7"/>
        <v>812</v>
      </c>
      <c r="BK13" s="35">
        <f t="shared" si="7"/>
        <v>2</v>
      </c>
      <c r="BL13" s="35">
        <f t="shared" si="7"/>
        <v>16</v>
      </c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</row>
    <row r="14" spans="1:100" s="40" customFormat="1" x14ac:dyDescent="0.2">
      <c r="A14" s="4" t="s">
        <v>28</v>
      </c>
      <c r="B14" s="5"/>
      <c r="C14" s="5"/>
      <c r="D14" s="5"/>
      <c r="E14" s="5"/>
      <c r="F14" s="6"/>
      <c r="G14" s="38">
        <v>110</v>
      </c>
      <c r="H14" s="38">
        <v>110</v>
      </c>
      <c r="I14" s="38">
        <f>Q14+Y14+AG14+AO14+AW14+BE14</f>
        <v>110</v>
      </c>
      <c r="J14" s="38">
        <v>36</v>
      </c>
      <c r="K14" s="38">
        <f>G14*J14</f>
        <v>3960</v>
      </c>
      <c r="L14" s="38">
        <f>H14*J14</f>
        <v>3960</v>
      </c>
      <c r="M14" s="38">
        <f>(U14+AC14+AK14+AS14+BA14+BI14)</f>
        <v>180</v>
      </c>
      <c r="N14" s="38">
        <f>L14-M14</f>
        <v>3780</v>
      </c>
      <c r="O14" s="38">
        <f>(V14+AD14+AL14+AT14+BB14+BJ14)</f>
        <v>3780</v>
      </c>
      <c r="P14" s="38"/>
      <c r="Q14" s="38">
        <f>Q15</f>
        <v>18</v>
      </c>
      <c r="R14" s="38">
        <f>R15</f>
        <v>0</v>
      </c>
      <c r="S14" s="38">
        <f t="shared" ref="S14:BL14" si="8">S15</f>
        <v>0</v>
      </c>
      <c r="T14" s="38">
        <f t="shared" si="8"/>
        <v>0</v>
      </c>
      <c r="U14" s="38">
        <f t="shared" si="8"/>
        <v>30</v>
      </c>
      <c r="V14" s="38">
        <f t="shared" si="8"/>
        <v>618</v>
      </c>
      <c r="W14" s="38">
        <f t="shared" si="8"/>
        <v>0</v>
      </c>
      <c r="X14" s="38">
        <f t="shared" si="8"/>
        <v>0</v>
      </c>
      <c r="Y14" s="38">
        <f t="shared" si="8"/>
        <v>16</v>
      </c>
      <c r="Z14" s="38">
        <f t="shared" si="8"/>
        <v>0</v>
      </c>
      <c r="AA14" s="38">
        <f t="shared" si="8"/>
        <v>0</v>
      </c>
      <c r="AB14" s="38">
        <f t="shared" si="8"/>
        <v>0</v>
      </c>
      <c r="AC14" s="38">
        <f t="shared" si="8"/>
        <v>30</v>
      </c>
      <c r="AD14" s="38">
        <f t="shared" si="8"/>
        <v>546</v>
      </c>
      <c r="AE14" s="38">
        <f t="shared" si="8"/>
        <v>0</v>
      </c>
      <c r="AF14" s="38">
        <f t="shared" si="8"/>
        <v>0</v>
      </c>
      <c r="AG14" s="38">
        <f t="shared" si="8"/>
        <v>15</v>
      </c>
      <c r="AH14" s="38">
        <f t="shared" si="8"/>
        <v>0</v>
      </c>
      <c r="AI14" s="38">
        <f t="shared" si="8"/>
        <v>0</v>
      </c>
      <c r="AJ14" s="38">
        <f t="shared" si="8"/>
        <v>0</v>
      </c>
      <c r="AK14" s="38">
        <f t="shared" si="8"/>
        <v>30</v>
      </c>
      <c r="AL14" s="38">
        <f t="shared" si="8"/>
        <v>510</v>
      </c>
      <c r="AM14" s="38">
        <f t="shared" si="8"/>
        <v>0</v>
      </c>
      <c r="AN14" s="38">
        <f t="shared" si="8"/>
        <v>0</v>
      </c>
      <c r="AO14" s="38">
        <f t="shared" si="8"/>
        <v>15</v>
      </c>
      <c r="AP14" s="38">
        <f t="shared" si="8"/>
        <v>0</v>
      </c>
      <c r="AQ14" s="38">
        <f t="shared" si="8"/>
        <v>0</v>
      </c>
      <c r="AR14" s="38">
        <f t="shared" si="8"/>
        <v>0</v>
      </c>
      <c r="AS14" s="38">
        <f t="shared" si="8"/>
        <v>30</v>
      </c>
      <c r="AT14" s="38">
        <f t="shared" si="8"/>
        <v>510</v>
      </c>
      <c r="AU14" s="38">
        <f t="shared" si="8"/>
        <v>0</v>
      </c>
      <c r="AV14" s="38">
        <f t="shared" si="8"/>
        <v>0</v>
      </c>
      <c r="AW14" s="38">
        <f t="shared" si="8"/>
        <v>26</v>
      </c>
      <c r="AX14" s="38">
        <f t="shared" si="8"/>
        <v>0</v>
      </c>
      <c r="AY14" s="38">
        <f t="shared" si="8"/>
        <v>0</v>
      </c>
      <c r="AZ14" s="38">
        <f t="shared" si="8"/>
        <v>0</v>
      </c>
      <c r="BA14" s="38">
        <f t="shared" si="8"/>
        <v>30</v>
      </c>
      <c r="BB14" s="38">
        <f t="shared" si="8"/>
        <v>906</v>
      </c>
      <c r="BC14" s="38">
        <f t="shared" si="8"/>
        <v>0</v>
      </c>
      <c r="BD14" s="38">
        <f t="shared" si="8"/>
        <v>0</v>
      </c>
      <c r="BE14" s="38">
        <f t="shared" si="8"/>
        <v>20</v>
      </c>
      <c r="BF14" s="38">
        <f t="shared" si="8"/>
        <v>0</v>
      </c>
      <c r="BG14" s="38">
        <f t="shared" si="8"/>
        <v>0</v>
      </c>
      <c r="BH14" s="38">
        <f t="shared" si="8"/>
        <v>0</v>
      </c>
      <c r="BI14" s="38">
        <f t="shared" si="8"/>
        <v>30</v>
      </c>
      <c r="BJ14" s="38">
        <f t="shared" si="8"/>
        <v>690</v>
      </c>
      <c r="BK14" s="38">
        <f t="shared" si="8"/>
        <v>0</v>
      </c>
      <c r="BL14" s="38">
        <f t="shared" si="8"/>
        <v>0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</row>
    <row r="15" spans="1:100" ht="51" x14ac:dyDescent="0.2">
      <c r="A15" s="41" t="s">
        <v>26</v>
      </c>
      <c r="B15" s="41" t="s">
        <v>3</v>
      </c>
      <c r="C15" s="42" t="s">
        <v>29</v>
      </c>
      <c r="D15" s="41"/>
      <c r="E15" s="41"/>
      <c r="F15" s="41"/>
      <c r="G15" s="43">
        <v>110</v>
      </c>
      <c r="H15" s="43">
        <v>110</v>
      </c>
      <c r="I15" s="43">
        <f>Q15+Y15+AG15+AO15+AW15+BE15</f>
        <v>110</v>
      </c>
      <c r="J15" s="43">
        <v>36</v>
      </c>
      <c r="K15" s="43">
        <f>G15*J15</f>
        <v>3960</v>
      </c>
      <c r="L15" s="43">
        <f>H15*J15</f>
        <v>3960</v>
      </c>
      <c r="M15" s="43">
        <f>(U15+AC15+AK15+AS15+BA15+BI15)</f>
        <v>180</v>
      </c>
      <c r="N15" s="43">
        <f>L15-M15</f>
        <v>3780</v>
      </c>
      <c r="O15" s="43">
        <f>(V15+AD15+AL15+AT15+BB15+BJ15)</f>
        <v>3780</v>
      </c>
      <c r="P15" s="43"/>
      <c r="Q15" s="43">
        <v>18</v>
      </c>
      <c r="R15" s="43"/>
      <c r="S15" s="43"/>
      <c r="T15" s="43"/>
      <c r="U15" s="43">
        <v>30</v>
      </c>
      <c r="V15" s="43">
        <f>(Q15*J15)-U15</f>
        <v>618</v>
      </c>
      <c r="W15" s="43"/>
      <c r="X15" s="43"/>
      <c r="Y15" s="43">
        <v>16</v>
      </c>
      <c r="Z15" s="43"/>
      <c r="AA15" s="43"/>
      <c r="AB15" s="43"/>
      <c r="AC15" s="43">
        <v>30</v>
      </c>
      <c r="AD15" s="44">
        <f>(Y15*J15)-AC15</f>
        <v>546</v>
      </c>
      <c r="AE15" s="43"/>
      <c r="AF15" s="43"/>
      <c r="AG15" s="43">
        <v>15</v>
      </c>
      <c r="AH15" s="43"/>
      <c r="AI15" s="43"/>
      <c r="AJ15" s="43"/>
      <c r="AK15" s="43">
        <v>30</v>
      </c>
      <c r="AL15" s="43">
        <f>(AG15*J15)-AK15</f>
        <v>510</v>
      </c>
      <c r="AM15" s="43"/>
      <c r="AN15" s="43"/>
      <c r="AO15" s="43">
        <v>15</v>
      </c>
      <c r="AP15" s="43"/>
      <c r="AQ15" s="43"/>
      <c r="AR15" s="43"/>
      <c r="AS15" s="43">
        <v>30</v>
      </c>
      <c r="AT15" s="43">
        <f>(AO15*J15)-AS15</f>
        <v>510</v>
      </c>
      <c r="AU15" s="43"/>
      <c r="AV15" s="43"/>
      <c r="AW15" s="43">
        <v>26</v>
      </c>
      <c r="AX15" s="43"/>
      <c r="AY15" s="43"/>
      <c r="AZ15" s="43"/>
      <c r="BA15" s="43">
        <v>30</v>
      </c>
      <c r="BB15" s="43">
        <f>(AW15*J15)-BA15</f>
        <v>906</v>
      </c>
      <c r="BC15" s="43"/>
      <c r="BD15" s="43"/>
      <c r="BE15" s="43">
        <v>20</v>
      </c>
      <c r="BF15" s="43"/>
      <c r="BG15" s="43"/>
      <c r="BH15" s="43"/>
      <c r="BI15" s="43">
        <v>30</v>
      </c>
      <c r="BJ15" s="43">
        <f>(BE15*J15)-BI15</f>
        <v>690</v>
      </c>
      <c r="BK15" s="43"/>
      <c r="BL15" s="43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</row>
    <row r="16" spans="1:100" x14ac:dyDescent="0.2">
      <c r="A16" s="4" t="s">
        <v>33</v>
      </c>
      <c r="B16" s="46"/>
      <c r="C16" s="46"/>
      <c r="D16" s="46"/>
      <c r="E16" s="46"/>
      <c r="F16" s="47"/>
      <c r="G16" s="43">
        <v>18</v>
      </c>
      <c r="H16" s="43">
        <v>18</v>
      </c>
      <c r="I16" s="43">
        <f>Q16+Y16+AG16+AO16+AW16+BE16</f>
        <v>18</v>
      </c>
      <c r="J16" s="43">
        <v>36</v>
      </c>
      <c r="K16" s="43">
        <f>J16*G16</f>
        <v>648</v>
      </c>
      <c r="L16" s="43">
        <f>J16*H16</f>
        <v>648</v>
      </c>
      <c r="M16" s="43">
        <f>BI16+BA16+AS16+AK16+AC16+U16</f>
        <v>24</v>
      </c>
      <c r="N16" s="43">
        <f>N17</f>
        <v>624</v>
      </c>
      <c r="O16" s="43">
        <f>O17</f>
        <v>624</v>
      </c>
      <c r="P16" s="43"/>
      <c r="Q16" s="43">
        <f>Q17</f>
        <v>3</v>
      </c>
      <c r="R16" s="43">
        <f>R17</f>
        <v>0</v>
      </c>
      <c r="S16" s="43">
        <f t="shared" ref="S16:BL16" si="9">S17</f>
        <v>0</v>
      </c>
      <c r="T16" s="43">
        <f t="shared" si="9"/>
        <v>0</v>
      </c>
      <c r="U16" s="43">
        <f t="shared" si="9"/>
        <v>4</v>
      </c>
      <c r="V16" s="43">
        <f t="shared" si="9"/>
        <v>104</v>
      </c>
      <c r="W16" s="43">
        <f t="shared" si="9"/>
        <v>0</v>
      </c>
      <c r="X16" s="43">
        <f t="shared" si="9"/>
        <v>0</v>
      </c>
      <c r="Y16" s="43">
        <f t="shared" si="9"/>
        <v>3</v>
      </c>
      <c r="Z16" s="43">
        <f t="shared" si="9"/>
        <v>0</v>
      </c>
      <c r="AA16" s="43">
        <f t="shared" si="9"/>
        <v>0</v>
      </c>
      <c r="AB16" s="43">
        <f t="shared" si="9"/>
        <v>0</v>
      </c>
      <c r="AC16" s="43">
        <f t="shared" si="9"/>
        <v>4</v>
      </c>
      <c r="AD16" s="43">
        <f t="shared" si="9"/>
        <v>104</v>
      </c>
      <c r="AE16" s="43">
        <f t="shared" si="9"/>
        <v>0</v>
      </c>
      <c r="AF16" s="43">
        <f t="shared" si="9"/>
        <v>0</v>
      </c>
      <c r="AG16" s="43">
        <f t="shared" si="9"/>
        <v>3</v>
      </c>
      <c r="AH16" s="43">
        <f t="shared" si="9"/>
        <v>0</v>
      </c>
      <c r="AI16" s="43">
        <f t="shared" si="9"/>
        <v>0</v>
      </c>
      <c r="AJ16" s="43">
        <f t="shared" si="9"/>
        <v>0</v>
      </c>
      <c r="AK16" s="43">
        <f t="shared" si="9"/>
        <v>4</v>
      </c>
      <c r="AL16" s="43">
        <f t="shared" si="9"/>
        <v>104</v>
      </c>
      <c r="AM16" s="43">
        <f t="shared" si="9"/>
        <v>0</v>
      </c>
      <c r="AN16" s="43">
        <f t="shared" si="9"/>
        <v>0</v>
      </c>
      <c r="AO16" s="43">
        <f t="shared" si="9"/>
        <v>3</v>
      </c>
      <c r="AP16" s="43">
        <f t="shared" si="9"/>
        <v>0</v>
      </c>
      <c r="AQ16" s="43">
        <f t="shared" si="9"/>
        <v>0</v>
      </c>
      <c r="AR16" s="43">
        <f t="shared" si="9"/>
        <v>0</v>
      </c>
      <c r="AS16" s="43">
        <f t="shared" si="9"/>
        <v>4</v>
      </c>
      <c r="AT16" s="43">
        <f t="shared" si="9"/>
        <v>104</v>
      </c>
      <c r="AU16" s="43">
        <f t="shared" si="9"/>
        <v>0</v>
      </c>
      <c r="AV16" s="43">
        <f t="shared" si="9"/>
        <v>0</v>
      </c>
      <c r="AW16" s="43">
        <f t="shared" si="9"/>
        <v>3</v>
      </c>
      <c r="AX16" s="43">
        <f t="shared" si="9"/>
        <v>0</v>
      </c>
      <c r="AY16" s="43">
        <f t="shared" si="9"/>
        <v>0</v>
      </c>
      <c r="AZ16" s="43">
        <f t="shared" si="9"/>
        <v>0</v>
      </c>
      <c r="BA16" s="43">
        <f t="shared" si="9"/>
        <v>4</v>
      </c>
      <c r="BB16" s="43">
        <f t="shared" si="9"/>
        <v>104</v>
      </c>
      <c r="BC16" s="43">
        <f t="shared" si="9"/>
        <v>0</v>
      </c>
      <c r="BD16" s="43">
        <f t="shared" si="9"/>
        <v>0</v>
      </c>
      <c r="BE16" s="43">
        <f t="shared" si="9"/>
        <v>3</v>
      </c>
      <c r="BF16" s="43">
        <f t="shared" si="9"/>
        <v>0</v>
      </c>
      <c r="BG16" s="43">
        <f t="shared" si="9"/>
        <v>0</v>
      </c>
      <c r="BH16" s="43">
        <f t="shared" si="9"/>
        <v>0</v>
      </c>
      <c r="BI16" s="43">
        <f t="shared" si="9"/>
        <v>4</v>
      </c>
      <c r="BJ16" s="43">
        <f t="shared" si="9"/>
        <v>104</v>
      </c>
      <c r="BK16" s="43">
        <f t="shared" si="9"/>
        <v>0</v>
      </c>
      <c r="BL16" s="43">
        <f t="shared" si="9"/>
        <v>0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</row>
    <row r="17" spans="1:100" ht="79.5" customHeight="1" x14ac:dyDescent="0.2">
      <c r="A17" s="43" t="s">
        <v>26</v>
      </c>
      <c r="B17" s="43" t="s">
        <v>34</v>
      </c>
      <c r="C17" s="48" t="s">
        <v>100</v>
      </c>
      <c r="D17" s="43"/>
      <c r="E17" s="43"/>
      <c r="F17" s="43"/>
      <c r="G17" s="43">
        <v>18</v>
      </c>
      <c r="H17" s="43">
        <v>18</v>
      </c>
      <c r="I17" s="43">
        <f>Q17+Y17+AG17+AO17+AW17+BE17</f>
        <v>18</v>
      </c>
      <c r="J17" s="43">
        <v>36</v>
      </c>
      <c r="K17" s="43">
        <f>J17*G17</f>
        <v>648</v>
      </c>
      <c r="L17" s="43">
        <f>J17*H17</f>
        <v>648</v>
      </c>
      <c r="M17" s="43">
        <f>BI17+BA17+AS17+AK17+AC17+U17</f>
        <v>24</v>
      </c>
      <c r="N17" s="43">
        <f>L17-M17</f>
        <v>624</v>
      </c>
      <c r="O17" s="43">
        <f>V17+AD17+AL17+AT17+BB17+BJ17</f>
        <v>624</v>
      </c>
      <c r="P17" s="43"/>
      <c r="Q17" s="43">
        <v>3</v>
      </c>
      <c r="R17" s="43"/>
      <c r="S17" s="43"/>
      <c r="T17" s="43"/>
      <c r="U17" s="43">
        <v>4</v>
      </c>
      <c r="V17" s="43">
        <f>(Q17*J17)-U17</f>
        <v>104</v>
      </c>
      <c r="W17" s="43"/>
      <c r="X17" s="43"/>
      <c r="Y17" s="43">
        <v>3</v>
      </c>
      <c r="Z17" s="43"/>
      <c r="AA17" s="43"/>
      <c r="AB17" s="43"/>
      <c r="AC17" s="43">
        <v>4</v>
      </c>
      <c r="AD17" s="43">
        <f>(Y17*J17)-AC17</f>
        <v>104</v>
      </c>
      <c r="AE17" s="43"/>
      <c r="AF17" s="43"/>
      <c r="AG17" s="43">
        <v>3</v>
      </c>
      <c r="AH17" s="43"/>
      <c r="AI17" s="43"/>
      <c r="AJ17" s="43"/>
      <c r="AK17" s="43">
        <v>4</v>
      </c>
      <c r="AL17" s="43">
        <f>(AG17*J17)-AK17</f>
        <v>104</v>
      </c>
      <c r="AM17" s="43"/>
      <c r="AN17" s="43"/>
      <c r="AO17" s="43">
        <v>3</v>
      </c>
      <c r="AP17" s="43"/>
      <c r="AQ17" s="43"/>
      <c r="AR17" s="43"/>
      <c r="AS17" s="43">
        <v>4</v>
      </c>
      <c r="AT17" s="43">
        <f>(AO17*J17)-AS17</f>
        <v>104</v>
      </c>
      <c r="AU17" s="43"/>
      <c r="AV17" s="43"/>
      <c r="AW17" s="43">
        <v>3</v>
      </c>
      <c r="AX17" s="43"/>
      <c r="AY17" s="43"/>
      <c r="AZ17" s="43"/>
      <c r="BA17" s="43">
        <v>4</v>
      </c>
      <c r="BB17" s="43">
        <f>(AW17*J17)-BA17</f>
        <v>104</v>
      </c>
      <c r="BC17" s="43"/>
      <c r="BD17" s="43"/>
      <c r="BE17" s="43">
        <v>3</v>
      </c>
      <c r="BF17" s="43"/>
      <c r="BG17" s="43"/>
      <c r="BH17" s="43"/>
      <c r="BI17" s="43">
        <v>4</v>
      </c>
      <c r="BJ17" s="43">
        <f>(BE17*J17)-BI17</f>
        <v>104</v>
      </c>
      <c r="BK17" s="43"/>
      <c r="BL17" s="43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</row>
    <row r="18" spans="1:100" x14ac:dyDescent="0.2">
      <c r="A18" s="4" t="s">
        <v>38</v>
      </c>
      <c r="B18" s="46"/>
      <c r="C18" s="46"/>
      <c r="D18" s="46"/>
      <c r="E18" s="46"/>
      <c r="F18" s="47"/>
      <c r="G18" s="43">
        <v>6</v>
      </c>
      <c r="H18" s="43">
        <v>6</v>
      </c>
      <c r="I18" s="43">
        <f>SUM(Q18+Y18+AG18+AO18+AW18+BE18)</f>
        <v>6</v>
      </c>
      <c r="J18" s="43">
        <v>36</v>
      </c>
      <c r="K18" s="43">
        <f>J18*G18</f>
        <v>216</v>
      </c>
      <c r="L18" s="43">
        <f>J18*H18</f>
        <v>216</v>
      </c>
      <c r="M18" s="43">
        <f>W18+AE18+AM18+AU18+BC18+BK18</f>
        <v>12</v>
      </c>
      <c r="N18" s="43">
        <v>108</v>
      </c>
      <c r="O18" s="43">
        <f>(W18+AE18+AM18+BC18+AU18+BK18)+(X18+AF18+AN18+AV18+BD18+BL18)</f>
        <v>108</v>
      </c>
      <c r="P18" s="43">
        <f>BL18+BD18+AV18+AN18+AF18+X18</f>
        <v>96</v>
      </c>
      <c r="Q18" s="43">
        <f>Q19</f>
        <v>1</v>
      </c>
      <c r="R18" s="43">
        <f>R19</f>
        <v>0</v>
      </c>
      <c r="S18" s="43">
        <f t="shared" ref="S18:BL18" si="10">S19</f>
        <v>0</v>
      </c>
      <c r="T18" s="43">
        <f t="shared" si="10"/>
        <v>0</v>
      </c>
      <c r="U18" s="43">
        <f t="shared" si="10"/>
        <v>0</v>
      </c>
      <c r="V18" s="43">
        <f t="shared" si="10"/>
        <v>18</v>
      </c>
      <c r="W18" s="43">
        <f t="shared" si="10"/>
        <v>2</v>
      </c>
      <c r="X18" s="43">
        <f t="shared" si="10"/>
        <v>16</v>
      </c>
      <c r="Y18" s="43">
        <f t="shared" si="10"/>
        <v>1</v>
      </c>
      <c r="Z18" s="43">
        <f t="shared" si="10"/>
        <v>0</v>
      </c>
      <c r="AA18" s="43">
        <f t="shared" si="10"/>
        <v>0</v>
      </c>
      <c r="AB18" s="43">
        <f t="shared" si="10"/>
        <v>0</v>
      </c>
      <c r="AC18" s="43">
        <f t="shared" si="10"/>
        <v>0</v>
      </c>
      <c r="AD18" s="43">
        <f t="shared" si="10"/>
        <v>18</v>
      </c>
      <c r="AE18" s="43">
        <f t="shared" si="10"/>
        <v>2</v>
      </c>
      <c r="AF18" s="43">
        <f t="shared" si="10"/>
        <v>16</v>
      </c>
      <c r="AG18" s="43">
        <f t="shared" si="10"/>
        <v>1</v>
      </c>
      <c r="AH18" s="43">
        <f t="shared" si="10"/>
        <v>0</v>
      </c>
      <c r="AI18" s="43">
        <f t="shared" si="10"/>
        <v>0</v>
      </c>
      <c r="AJ18" s="43">
        <f t="shared" si="10"/>
        <v>0</v>
      </c>
      <c r="AK18" s="43">
        <f t="shared" si="10"/>
        <v>0</v>
      </c>
      <c r="AL18" s="43">
        <f t="shared" si="10"/>
        <v>18</v>
      </c>
      <c r="AM18" s="43">
        <f t="shared" si="10"/>
        <v>2</v>
      </c>
      <c r="AN18" s="43">
        <f t="shared" si="10"/>
        <v>16</v>
      </c>
      <c r="AO18" s="43">
        <f t="shared" si="10"/>
        <v>1</v>
      </c>
      <c r="AP18" s="43">
        <f t="shared" si="10"/>
        <v>0</v>
      </c>
      <c r="AQ18" s="43">
        <f t="shared" si="10"/>
        <v>0</v>
      </c>
      <c r="AR18" s="43">
        <f t="shared" si="10"/>
        <v>0</v>
      </c>
      <c r="AS18" s="43">
        <f t="shared" si="10"/>
        <v>0</v>
      </c>
      <c r="AT18" s="43">
        <f t="shared" si="10"/>
        <v>18</v>
      </c>
      <c r="AU18" s="43">
        <f t="shared" si="10"/>
        <v>2</v>
      </c>
      <c r="AV18" s="43">
        <f t="shared" si="10"/>
        <v>16</v>
      </c>
      <c r="AW18" s="43">
        <f t="shared" si="10"/>
        <v>1</v>
      </c>
      <c r="AX18" s="43">
        <f t="shared" si="10"/>
        <v>0</v>
      </c>
      <c r="AY18" s="43">
        <f t="shared" si="10"/>
        <v>0</v>
      </c>
      <c r="AZ18" s="43">
        <f t="shared" si="10"/>
        <v>0</v>
      </c>
      <c r="BA18" s="43">
        <f t="shared" si="10"/>
        <v>0</v>
      </c>
      <c r="BB18" s="43">
        <f t="shared" si="10"/>
        <v>18</v>
      </c>
      <c r="BC18" s="43">
        <f t="shared" si="10"/>
        <v>2</v>
      </c>
      <c r="BD18" s="43">
        <f t="shared" si="10"/>
        <v>16</v>
      </c>
      <c r="BE18" s="43">
        <f t="shared" si="10"/>
        <v>1</v>
      </c>
      <c r="BF18" s="43">
        <f t="shared" si="10"/>
        <v>0</v>
      </c>
      <c r="BG18" s="43">
        <f t="shared" si="10"/>
        <v>0</v>
      </c>
      <c r="BH18" s="43">
        <f t="shared" si="10"/>
        <v>0</v>
      </c>
      <c r="BI18" s="43">
        <f t="shared" si="10"/>
        <v>0</v>
      </c>
      <c r="BJ18" s="43">
        <f t="shared" si="10"/>
        <v>18</v>
      </c>
      <c r="BK18" s="43">
        <f t="shared" si="10"/>
        <v>2</v>
      </c>
      <c r="BL18" s="43">
        <f t="shared" si="10"/>
        <v>16</v>
      </c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</row>
    <row r="19" spans="1:100" ht="38.25" x14ac:dyDescent="0.2">
      <c r="A19" s="43" t="s">
        <v>26</v>
      </c>
      <c r="B19" s="43" t="s">
        <v>35</v>
      </c>
      <c r="C19" s="49" t="s">
        <v>36</v>
      </c>
      <c r="D19" s="43"/>
      <c r="E19" s="43"/>
      <c r="F19" s="50" t="s">
        <v>37</v>
      </c>
      <c r="G19" s="43">
        <v>6</v>
      </c>
      <c r="H19" s="43">
        <v>6</v>
      </c>
      <c r="I19" s="43"/>
      <c r="J19" s="43">
        <v>36</v>
      </c>
      <c r="K19" s="43">
        <f>J19*G19</f>
        <v>216</v>
      </c>
      <c r="L19" s="43">
        <f>J19*H19</f>
        <v>216</v>
      </c>
      <c r="M19" s="43">
        <f>W19+AE19+AM19+AU19+BC19+BK19</f>
        <v>12</v>
      </c>
      <c r="N19" s="43">
        <v>108</v>
      </c>
      <c r="O19" s="43">
        <f>(W19+AE19+AM19+BC19+AU19+BK19)+(X19+AF19+AN19+AV19+BD19+BL19)</f>
        <v>108</v>
      </c>
      <c r="P19" s="43">
        <f>BL19+BD19+AV19+AN19+AF19+X19</f>
        <v>96</v>
      </c>
      <c r="Q19" s="43">
        <v>1</v>
      </c>
      <c r="R19" s="43"/>
      <c r="S19" s="43"/>
      <c r="T19" s="43"/>
      <c r="U19" s="43"/>
      <c r="V19" s="43">
        <v>18</v>
      </c>
      <c r="W19" s="43">
        <v>2</v>
      </c>
      <c r="X19" s="43">
        <v>16</v>
      </c>
      <c r="Y19" s="43">
        <v>1</v>
      </c>
      <c r="Z19" s="43"/>
      <c r="AA19" s="43"/>
      <c r="AB19" s="43"/>
      <c r="AC19" s="43"/>
      <c r="AD19" s="43">
        <v>18</v>
      </c>
      <c r="AE19" s="43">
        <v>2</v>
      </c>
      <c r="AF19" s="43">
        <v>16</v>
      </c>
      <c r="AG19" s="43">
        <v>1</v>
      </c>
      <c r="AH19" s="43"/>
      <c r="AI19" s="43"/>
      <c r="AJ19" s="43"/>
      <c r="AK19" s="43"/>
      <c r="AL19" s="43">
        <v>18</v>
      </c>
      <c r="AM19" s="43">
        <v>2</v>
      </c>
      <c r="AN19" s="43">
        <v>16</v>
      </c>
      <c r="AO19" s="43">
        <v>1</v>
      </c>
      <c r="AP19" s="43"/>
      <c r="AQ19" s="43"/>
      <c r="AR19" s="43"/>
      <c r="AS19" s="43"/>
      <c r="AT19" s="43">
        <v>18</v>
      </c>
      <c r="AU19" s="43">
        <v>2</v>
      </c>
      <c r="AV19" s="43">
        <v>16</v>
      </c>
      <c r="AW19" s="43">
        <v>1</v>
      </c>
      <c r="AX19" s="43"/>
      <c r="AY19" s="43"/>
      <c r="AZ19" s="43"/>
      <c r="BA19" s="43"/>
      <c r="BB19" s="43">
        <v>18</v>
      </c>
      <c r="BC19" s="43">
        <v>2</v>
      </c>
      <c r="BD19" s="43">
        <v>16</v>
      </c>
      <c r="BE19" s="43">
        <v>1</v>
      </c>
      <c r="BF19" s="43"/>
      <c r="BG19" s="43"/>
      <c r="BH19" s="43"/>
      <c r="BI19" s="43"/>
      <c r="BJ19" s="43">
        <v>18</v>
      </c>
      <c r="BK19" s="43">
        <v>2</v>
      </c>
      <c r="BL19" s="43">
        <v>16</v>
      </c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</row>
    <row r="20" spans="1:100" s="40" customFormat="1" x14ac:dyDescent="0.2">
      <c r="A20" s="4" t="s">
        <v>39</v>
      </c>
      <c r="B20" s="5"/>
      <c r="C20" s="5"/>
      <c r="D20" s="5"/>
      <c r="E20" s="5"/>
      <c r="F20" s="6"/>
      <c r="G20" s="38">
        <v>40</v>
      </c>
      <c r="H20" s="38">
        <f>I20</f>
        <v>40</v>
      </c>
      <c r="I20" s="38">
        <f>I21+I38+I41</f>
        <v>40</v>
      </c>
      <c r="J20" s="38">
        <f t="shared" ref="J20:P20" si="11">J21+J30+J38+J41+J53+J61+J64</f>
        <v>540</v>
      </c>
      <c r="K20" s="38">
        <f t="shared" si="11"/>
        <v>1836</v>
      </c>
      <c r="L20" s="38">
        <f t="shared" si="11"/>
        <v>1800</v>
      </c>
      <c r="M20" s="38">
        <f t="shared" si="11"/>
        <v>324</v>
      </c>
      <c r="N20" s="38">
        <f t="shared" si="11"/>
        <v>1012</v>
      </c>
      <c r="O20" s="38">
        <f t="shared" si="11"/>
        <v>790</v>
      </c>
      <c r="P20" s="38">
        <f t="shared" si="11"/>
        <v>48</v>
      </c>
      <c r="Q20" s="38">
        <f>Q21+Q30+Q38+Q41+Q53+Q61+Q64</f>
        <v>7</v>
      </c>
      <c r="R20" s="38">
        <f t="shared" ref="R20:BL20" si="12">R21+R30+R38+R41+R53+R61+R64</f>
        <v>16</v>
      </c>
      <c r="S20" s="38">
        <f t="shared" si="12"/>
        <v>0</v>
      </c>
      <c r="T20" s="38">
        <f t="shared" si="12"/>
        <v>44</v>
      </c>
      <c r="U20" s="38">
        <f t="shared" si="12"/>
        <v>0</v>
      </c>
      <c r="V20" s="38">
        <f t="shared" si="12"/>
        <v>120</v>
      </c>
      <c r="W20" s="38">
        <f t="shared" si="12"/>
        <v>4</v>
      </c>
      <c r="X20" s="38">
        <f t="shared" si="12"/>
        <v>32</v>
      </c>
      <c r="Y20" s="38">
        <f t="shared" si="12"/>
        <v>15</v>
      </c>
      <c r="Z20" s="38">
        <f t="shared" si="12"/>
        <v>24</v>
      </c>
      <c r="AA20" s="38">
        <f t="shared" si="12"/>
        <v>0</v>
      </c>
      <c r="AB20" s="38">
        <f t="shared" si="12"/>
        <v>52</v>
      </c>
      <c r="AC20" s="38">
        <f t="shared" si="12"/>
        <v>10</v>
      </c>
      <c r="AD20" s="38">
        <f t="shared" si="12"/>
        <v>310</v>
      </c>
      <c r="AE20" s="38">
        <f t="shared" si="12"/>
        <v>16</v>
      </c>
      <c r="AF20" s="38">
        <f t="shared" si="12"/>
        <v>128</v>
      </c>
      <c r="AG20" s="38">
        <f t="shared" si="12"/>
        <v>7</v>
      </c>
      <c r="AH20" s="38">
        <f t="shared" si="12"/>
        <v>12</v>
      </c>
      <c r="AI20" s="38">
        <f t="shared" si="12"/>
        <v>0</v>
      </c>
      <c r="AJ20" s="38">
        <f t="shared" si="12"/>
        <v>16</v>
      </c>
      <c r="AK20" s="38">
        <f t="shared" si="12"/>
        <v>0</v>
      </c>
      <c r="AL20" s="38">
        <f t="shared" si="12"/>
        <v>134</v>
      </c>
      <c r="AM20" s="38">
        <f t="shared" si="12"/>
        <v>10</v>
      </c>
      <c r="AN20" s="38">
        <f t="shared" si="12"/>
        <v>80</v>
      </c>
      <c r="AO20" s="38">
        <f t="shared" si="12"/>
        <v>12</v>
      </c>
      <c r="AP20" s="38">
        <f t="shared" si="12"/>
        <v>12</v>
      </c>
      <c r="AQ20" s="38">
        <f t="shared" si="12"/>
        <v>0</v>
      </c>
      <c r="AR20" s="38">
        <f t="shared" si="12"/>
        <v>20</v>
      </c>
      <c r="AS20" s="38">
        <f t="shared" si="12"/>
        <v>10</v>
      </c>
      <c r="AT20" s="38">
        <f t="shared" si="12"/>
        <v>282</v>
      </c>
      <c r="AU20" s="38">
        <f t="shared" si="12"/>
        <v>12</v>
      </c>
      <c r="AV20" s="38">
        <f t="shared" si="12"/>
        <v>96</v>
      </c>
      <c r="AW20" s="38">
        <f t="shared" si="12"/>
        <v>0</v>
      </c>
      <c r="AX20" s="38">
        <f t="shared" si="12"/>
        <v>0</v>
      </c>
      <c r="AY20" s="38">
        <f t="shared" si="12"/>
        <v>0</v>
      </c>
      <c r="AZ20" s="38">
        <f t="shared" si="12"/>
        <v>0</v>
      </c>
      <c r="BA20" s="38">
        <f t="shared" si="12"/>
        <v>0</v>
      </c>
      <c r="BB20" s="38">
        <f t="shared" si="12"/>
        <v>0</v>
      </c>
      <c r="BC20" s="38">
        <f t="shared" si="12"/>
        <v>0</v>
      </c>
      <c r="BD20" s="38">
        <f t="shared" si="12"/>
        <v>0</v>
      </c>
      <c r="BE20" s="38">
        <f t="shared" si="12"/>
        <v>6</v>
      </c>
      <c r="BF20" s="38">
        <f t="shared" si="12"/>
        <v>0</v>
      </c>
      <c r="BG20" s="38">
        <f t="shared" si="12"/>
        <v>0</v>
      </c>
      <c r="BH20" s="38">
        <f t="shared" si="12"/>
        <v>0</v>
      </c>
      <c r="BI20" s="38">
        <f t="shared" si="12"/>
        <v>10</v>
      </c>
      <c r="BJ20" s="38">
        <f t="shared" si="12"/>
        <v>204</v>
      </c>
      <c r="BK20" s="38">
        <f t="shared" si="12"/>
        <v>2</v>
      </c>
      <c r="BL20" s="38">
        <f t="shared" si="12"/>
        <v>0</v>
      </c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</row>
    <row r="21" spans="1:100" s="40" customFormat="1" x14ac:dyDescent="0.2">
      <c r="A21" s="4" t="s">
        <v>54</v>
      </c>
      <c r="B21" s="5"/>
      <c r="C21" s="5"/>
      <c r="D21" s="5"/>
      <c r="E21" s="5"/>
      <c r="F21" s="6"/>
      <c r="G21" s="38">
        <v>20</v>
      </c>
      <c r="H21" s="38">
        <v>20</v>
      </c>
      <c r="I21" s="38">
        <f>SUM(I22:I29)+I30</f>
        <v>20</v>
      </c>
      <c r="J21" s="38">
        <f t="shared" ref="J21:P21" si="13">SUM(J22:J29)+J30</f>
        <v>324</v>
      </c>
      <c r="K21" s="38">
        <f t="shared" si="13"/>
        <v>720</v>
      </c>
      <c r="L21" s="38">
        <f t="shared" si="13"/>
        <v>720</v>
      </c>
      <c r="M21" s="38">
        <f t="shared" si="13"/>
        <v>216</v>
      </c>
      <c r="N21" s="38">
        <f t="shared" si="13"/>
        <v>536</v>
      </c>
      <c r="O21" s="38">
        <f t="shared" si="13"/>
        <v>450</v>
      </c>
      <c r="P21" s="38">
        <f t="shared" si="13"/>
        <v>0</v>
      </c>
      <c r="Q21" s="38">
        <f>SUM(Q22:Q28)</f>
        <v>4</v>
      </c>
      <c r="R21" s="38">
        <f>SUM(R22:R28)</f>
        <v>16</v>
      </c>
      <c r="S21" s="38">
        <f t="shared" ref="S21:AN21" si="14">SUM(S22:S28)</f>
        <v>0</v>
      </c>
      <c r="T21" s="38">
        <f t="shared" si="14"/>
        <v>44</v>
      </c>
      <c r="U21" s="38">
        <f t="shared" si="14"/>
        <v>0</v>
      </c>
      <c r="V21" s="38">
        <f t="shared" si="14"/>
        <v>84</v>
      </c>
      <c r="W21" s="38">
        <f t="shared" si="14"/>
        <v>0</v>
      </c>
      <c r="X21" s="38">
        <f t="shared" si="14"/>
        <v>0</v>
      </c>
      <c r="Y21" s="38">
        <f t="shared" si="14"/>
        <v>6</v>
      </c>
      <c r="Z21" s="38">
        <f t="shared" si="14"/>
        <v>24</v>
      </c>
      <c r="AA21" s="38">
        <f t="shared" si="14"/>
        <v>0</v>
      </c>
      <c r="AB21" s="38">
        <f t="shared" si="14"/>
        <v>52</v>
      </c>
      <c r="AC21" s="38">
        <f t="shared" si="14"/>
        <v>0</v>
      </c>
      <c r="AD21" s="38">
        <f t="shared" si="14"/>
        <v>140</v>
      </c>
      <c r="AE21" s="38">
        <f t="shared" si="14"/>
        <v>0</v>
      </c>
      <c r="AF21" s="38">
        <f t="shared" si="14"/>
        <v>0</v>
      </c>
      <c r="AG21" s="38">
        <f t="shared" si="14"/>
        <v>4</v>
      </c>
      <c r="AH21" s="38">
        <f t="shared" si="14"/>
        <v>12</v>
      </c>
      <c r="AI21" s="38">
        <f t="shared" si="14"/>
        <v>0</v>
      </c>
      <c r="AJ21" s="38">
        <f t="shared" si="14"/>
        <v>16</v>
      </c>
      <c r="AK21" s="38">
        <f t="shared" si="14"/>
        <v>0</v>
      </c>
      <c r="AL21" s="38">
        <f t="shared" si="14"/>
        <v>116</v>
      </c>
      <c r="AM21" s="38">
        <f t="shared" si="14"/>
        <v>0</v>
      </c>
      <c r="AN21" s="38">
        <f t="shared" si="14"/>
        <v>0</v>
      </c>
      <c r="AO21" s="38">
        <f>SUM(AO22:AO28)</f>
        <v>2</v>
      </c>
      <c r="AP21" s="38">
        <f>SUM(AP22:AP28)</f>
        <v>6</v>
      </c>
      <c r="AQ21" s="38">
        <f t="shared" ref="AQ21" si="15">SUM(AQ22:AQ28)</f>
        <v>0</v>
      </c>
      <c r="AR21" s="38">
        <f t="shared" ref="AR21" si="16">SUM(AR22:AR28)</f>
        <v>8</v>
      </c>
      <c r="AS21" s="38">
        <f t="shared" ref="AS21" si="17">SUM(AS22:AS28)</f>
        <v>0</v>
      </c>
      <c r="AT21" s="38">
        <f t="shared" ref="AT21" si="18">SUM(AT22:AT28)</f>
        <v>58</v>
      </c>
      <c r="AU21" s="38">
        <f t="shared" ref="AU21" si="19">SUM(AU22:AU28)</f>
        <v>0</v>
      </c>
      <c r="AV21" s="38">
        <f t="shared" ref="AV21" si="20">SUM(AV22:AV28)</f>
        <v>0</v>
      </c>
      <c r="AW21" s="38">
        <f t="shared" ref="AW21" si="21">SUM(AW22:AW28)</f>
        <v>0</v>
      </c>
      <c r="AX21" s="38">
        <f t="shared" ref="AX21" si="22">SUM(AX22:AX28)</f>
        <v>0</v>
      </c>
      <c r="AY21" s="38">
        <f t="shared" ref="AY21" si="23">SUM(AY22:AY28)</f>
        <v>0</v>
      </c>
      <c r="AZ21" s="38">
        <f t="shared" ref="AZ21" si="24">SUM(AZ22:AZ28)</f>
        <v>0</v>
      </c>
      <c r="BA21" s="38">
        <f t="shared" ref="BA21" si="25">SUM(BA22:BA28)</f>
        <v>0</v>
      </c>
      <c r="BB21" s="38">
        <f t="shared" ref="BB21" si="26">SUM(BB22:BB28)</f>
        <v>0</v>
      </c>
      <c r="BC21" s="38">
        <f t="shared" ref="BC21" si="27">SUM(BC22:BC28)</f>
        <v>0</v>
      </c>
      <c r="BD21" s="38">
        <f t="shared" ref="BD21" si="28">SUM(BD22:BD28)</f>
        <v>0</v>
      </c>
      <c r="BE21" s="38">
        <f t="shared" ref="BE21" si="29">SUM(BE22:BE28)</f>
        <v>0</v>
      </c>
      <c r="BF21" s="38">
        <f t="shared" ref="BF21" si="30">SUM(BF22:BF28)</f>
        <v>0</v>
      </c>
      <c r="BG21" s="38">
        <f t="shared" ref="BG21" si="31">SUM(BG22:BG28)</f>
        <v>0</v>
      </c>
      <c r="BH21" s="38">
        <f t="shared" ref="BH21" si="32">SUM(BH22:BH28)</f>
        <v>0</v>
      </c>
      <c r="BI21" s="38">
        <f t="shared" ref="BI21" si="33">SUM(BI22:BI28)</f>
        <v>0</v>
      </c>
      <c r="BJ21" s="38">
        <f t="shared" ref="BJ21" si="34">SUM(BJ22:BJ28)</f>
        <v>0</v>
      </c>
      <c r="BK21" s="38">
        <f t="shared" ref="BK21" si="35">SUM(BK22:BK28)</f>
        <v>0</v>
      </c>
      <c r="BL21" s="38">
        <f t="shared" ref="BL21" si="36">SUM(BL22:BL28)</f>
        <v>0</v>
      </c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</row>
    <row r="22" spans="1:100" x14ac:dyDescent="0.2">
      <c r="A22" s="43" t="s">
        <v>26</v>
      </c>
      <c r="B22" s="51" t="s">
        <v>41</v>
      </c>
      <c r="C22" s="49" t="s">
        <v>50</v>
      </c>
      <c r="D22" s="43"/>
      <c r="E22" s="43"/>
      <c r="F22" s="43"/>
      <c r="G22" s="43">
        <v>2</v>
      </c>
      <c r="H22" s="43">
        <f>G22</f>
        <v>2</v>
      </c>
      <c r="I22" s="43">
        <f>Q22+Y22+AG22+AO22+AW22+BE22</f>
        <v>2</v>
      </c>
      <c r="J22" s="43">
        <v>36</v>
      </c>
      <c r="K22" s="43">
        <f>G22*J22</f>
        <v>72</v>
      </c>
      <c r="L22" s="43">
        <f>H22*J22</f>
        <v>72</v>
      </c>
      <c r="M22" s="43">
        <f>((Q22*J22)-V22)+((Y22*J22)-AD22)+((AG22*J22)-AL22)+((AO22*J22)-AT22)+((AW22*J22)-BB22)+((BE22*J22)-BJ22)</f>
        <v>40</v>
      </c>
      <c r="N22" s="43">
        <v>32</v>
      </c>
      <c r="O22" s="43">
        <f t="shared" ref="O22:O23" si="37">L22-M22</f>
        <v>32</v>
      </c>
      <c r="P22" s="43"/>
      <c r="Q22" s="43">
        <v>1</v>
      </c>
      <c r="R22" s="43">
        <v>8</v>
      </c>
      <c r="S22" s="43"/>
      <c r="T22" s="43">
        <v>12</v>
      </c>
      <c r="U22" s="43"/>
      <c r="V22" s="43">
        <v>16</v>
      </c>
      <c r="W22" s="43"/>
      <c r="X22" s="43"/>
      <c r="Y22" s="43">
        <v>1</v>
      </c>
      <c r="Z22" s="43">
        <v>8</v>
      </c>
      <c r="AA22" s="43"/>
      <c r="AB22" s="43">
        <v>12</v>
      </c>
      <c r="AC22" s="43"/>
      <c r="AD22" s="43">
        <v>16</v>
      </c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</row>
    <row r="23" spans="1:100" x14ac:dyDescent="0.2">
      <c r="A23" s="43" t="s">
        <v>26</v>
      </c>
      <c r="B23" s="51" t="s">
        <v>43</v>
      </c>
      <c r="C23" s="49" t="s">
        <v>51</v>
      </c>
      <c r="D23" s="43"/>
      <c r="E23" s="43"/>
      <c r="F23" s="43"/>
      <c r="G23" s="43">
        <v>2</v>
      </c>
      <c r="H23" s="43">
        <f>G23</f>
        <v>2</v>
      </c>
      <c r="I23" s="43">
        <f t="shared" ref="I23:I29" si="38">Q23+Y23+AG23+AO23+AW23+BE23</f>
        <v>2</v>
      </c>
      <c r="J23" s="43">
        <v>36</v>
      </c>
      <c r="K23" s="43">
        <f t="shared" ref="K23:K24" si="39">G23*J23</f>
        <v>72</v>
      </c>
      <c r="L23" s="43">
        <f t="shared" ref="L23:L24" si="40">H23*J23</f>
        <v>72</v>
      </c>
      <c r="M23" s="43">
        <f t="shared" ref="M23:M29" si="41">((Q23*J23)-V23)+((Y23*J23)-AD23)+((AG23*J23)-AL23)+((AO23*J23)-AT23)+((AW23*J23)-BB23)+((BE23*J23)-BJ23)</f>
        <v>40</v>
      </c>
      <c r="N23" s="43">
        <v>32</v>
      </c>
      <c r="O23" s="43">
        <f t="shared" si="37"/>
        <v>32</v>
      </c>
      <c r="P23" s="43"/>
      <c r="Q23" s="43">
        <v>1</v>
      </c>
      <c r="R23" s="43"/>
      <c r="S23" s="43"/>
      <c r="T23" s="43">
        <v>20</v>
      </c>
      <c r="U23" s="43"/>
      <c r="V23" s="43">
        <v>16</v>
      </c>
      <c r="W23" s="43"/>
      <c r="X23" s="43"/>
      <c r="Y23" s="43">
        <v>1</v>
      </c>
      <c r="Z23" s="43"/>
      <c r="AA23" s="43"/>
      <c r="AB23" s="43">
        <v>20</v>
      </c>
      <c r="AC23" s="43"/>
      <c r="AD23" s="43">
        <v>16</v>
      </c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</row>
    <row r="24" spans="1:100" ht="51" x14ac:dyDescent="0.2">
      <c r="A24" s="43" t="s">
        <v>26</v>
      </c>
      <c r="B24" s="51" t="s">
        <v>44</v>
      </c>
      <c r="C24" s="49" t="s">
        <v>113</v>
      </c>
      <c r="D24" s="43"/>
      <c r="E24" s="43"/>
      <c r="F24" s="43"/>
      <c r="G24" s="43">
        <v>5</v>
      </c>
      <c r="H24" s="43">
        <v>5</v>
      </c>
      <c r="I24" s="43">
        <f t="shared" si="38"/>
        <v>5</v>
      </c>
      <c r="J24" s="43">
        <v>36</v>
      </c>
      <c r="K24" s="43">
        <f t="shared" si="39"/>
        <v>180</v>
      </c>
      <c r="L24" s="43">
        <f t="shared" si="40"/>
        <v>180</v>
      </c>
      <c r="M24" s="43">
        <f t="shared" si="41"/>
        <v>32</v>
      </c>
      <c r="N24" s="43">
        <v>180</v>
      </c>
      <c r="O24" s="43">
        <f>L24-M24</f>
        <v>148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>
        <v>3</v>
      </c>
      <c r="AH24" s="43">
        <v>8</v>
      </c>
      <c r="AI24" s="43"/>
      <c r="AJ24" s="43">
        <v>10</v>
      </c>
      <c r="AK24" s="43"/>
      <c r="AL24" s="43">
        <v>90</v>
      </c>
      <c r="AM24" s="43"/>
      <c r="AN24" s="43"/>
      <c r="AO24" s="43">
        <v>2</v>
      </c>
      <c r="AP24" s="43">
        <v>6</v>
      </c>
      <c r="AQ24" s="43"/>
      <c r="AR24" s="43">
        <v>8</v>
      </c>
      <c r="AS24" s="43"/>
      <c r="AT24" s="43">
        <f>(AO24*J24)-SUM(AU24:AV24)-SUM(AP24:AS24)</f>
        <v>58</v>
      </c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</row>
    <row r="25" spans="1:100" x14ac:dyDescent="0.2">
      <c r="A25" s="43" t="s">
        <v>26</v>
      </c>
      <c r="B25" s="51" t="s">
        <v>42</v>
      </c>
      <c r="C25" s="49" t="s">
        <v>53</v>
      </c>
      <c r="D25" s="43"/>
      <c r="E25" s="43"/>
      <c r="F25" s="43"/>
      <c r="G25" s="43">
        <v>2</v>
      </c>
      <c r="H25" s="43">
        <f t="shared" ref="H25:H30" si="42">G25</f>
        <v>2</v>
      </c>
      <c r="I25" s="43">
        <f t="shared" si="38"/>
        <v>2</v>
      </c>
      <c r="J25" s="43">
        <v>36</v>
      </c>
      <c r="K25" s="43">
        <f>G25*J25</f>
        <v>72</v>
      </c>
      <c r="L25" s="43">
        <f>H25*J25</f>
        <v>72</v>
      </c>
      <c r="M25" s="43">
        <f t="shared" si="41"/>
        <v>20</v>
      </c>
      <c r="N25" s="43">
        <v>52</v>
      </c>
      <c r="O25" s="43">
        <f t="shared" ref="O25" si="43">L25-M25</f>
        <v>52</v>
      </c>
      <c r="P25" s="43"/>
      <c r="Q25" s="43">
        <v>2</v>
      </c>
      <c r="R25" s="43">
        <v>8</v>
      </c>
      <c r="S25" s="43"/>
      <c r="T25" s="43">
        <v>12</v>
      </c>
      <c r="U25" s="43"/>
      <c r="V25" s="43">
        <f>(Q25*J25)-R25-T25</f>
        <v>52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</row>
    <row r="26" spans="1:100" x14ac:dyDescent="0.2">
      <c r="A26" s="43" t="s">
        <v>26</v>
      </c>
      <c r="B26" s="51" t="s">
        <v>45</v>
      </c>
      <c r="C26" s="49" t="s">
        <v>109</v>
      </c>
      <c r="D26" s="43"/>
      <c r="E26" s="43"/>
      <c r="F26" s="43"/>
      <c r="G26" s="43">
        <v>2</v>
      </c>
      <c r="H26" s="43">
        <f t="shared" si="42"/>
        <v>2</v>
      </c>
      <c r="I26" s="43">
        <f t="shared" si="38"/>
        <v>2</v>
      </c>
      <c r="J26" s="43">
        <v>36</v>
      </c>
      <c r="K26" s="43">
        <f>G26*J26</f>
        <v>72</v>
      </c>
      <c r="L26" s="43">
        <f>H26*J26</f>
        <v>72</v>
      </c>
      <c r="M26" s="43">
        <f t="shared" si="41"/>
        <v>18</v>
      </c>
      <c r="N26" s="43">
        <v>54</v>
      </c>
      <c r="O26" s="43">
        <f t="shared" ref="O26" si="44">AL26</f>
        <v>0</v>
      </c>
      <c r="P26" s="43"/>
      <c r="Q26" s="43"/>
      <c r="R26" s="43"/>
      <c r="S26" s="43"/>
      <c r="T26" s="43"/>
      <c r="U26" s="43"/>
      <c r="V26" s="43"/>
      <c r="W26" s="43"/>
      <c r="X26" s="43"/>
      <c r="Y26" s="43">
        <v>2</v>
      </c>
      <c r="Z26" s="43">
        <v>8</v>
      </c>
      <c r="AA26" s="43"/>
      <c r="AB26" s="43">
        <v>10</v>
      </c>
      <c r="AC26" s="43"/>
      <c r="AD26" s="43">
        <v>54</v>
      </c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</row>
    <row r="27" spans="1:100" x14ac:dyDescent="0.2">
      <c r="A27" s="43" t="s">
        <v>26</v>
      </c>
      <c r="B27" s="51" t="s">
        <v>46</v>
      </c>
      <c r="C27" s="49" t="s">
        <v>111</v>
      </c>
      <c r="D27" s="43"/>
      <c r="E27" s="43"/>
      <c r="F27" s="43"/>
      <c r="G27" s="43">
        <v>2</v>
      </c>
      <c r="H27" s="43">
        <v>2</v>
      </c>
      <c r="I27" s="43">
        <f t="shared" si="38"/>
        <v>2</v>
      </c>
      <c r="J27" s="43">
        <v>36</v>
      </c>
      <c r="K27" s="43">
        <f>G27*J27</f>
        <v>72</v>
      </c>
      <c r="L27" s="43">
        <f>H27*J27</f>
        <v>72</v>
      </c>
      <c r="M27" s="43">
        <f t="shared" si="41"/>
        <v>18</v>
      </c>
      <c r="N27" s="43">
        <v>54</v>
      </c>
      <c r="O27" s="43">
        <f>L27-M27</f>
        <v>54</v>
      </c>
      <c r="P27" s="43"/>
      <c r="Q27" s="43"/>
      <c r="R27" s="43"/>
      <c r="S27" s="43"/>
      <c r="T27" s="43"/>
      <c r="U27" s="43"/>
      <c r="V27" s="43"/>
      <c r="W27" s="43"/>
      <c r="X27" s="43"/>
      <c r="Y27" s="43">
        <v>2</v>
      </c>
      <c r="Z27" s="43">
        <v>8</v>
      </c>
      <c r="AA27" s="43"/>
      <c r="AB27" s="43">
        <v>10</v>
      </c>
      <c r="AC27" s="43"/>
      <c r="AD27" s="43">
        <v>54</v>
      </c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</row>
    <row r="28" spans="1:100" x14ac:dyDescent="0.2">
      <c r="A28" s="43" t="s">
        <v>26</v>
      </c>
      <c r="B28" s="51" t="s">
        <v>47</v>
      </c>
      <c r="C28" s="49" t="s">
        <v>110</v>
      </c>
      <c r="D28" s="43"/>
      <c r="E28" s="43"/>
      <c r="F28" s="43"/>
      <c r="G28" s="43">
        <v>1</v>
      </c>
      <c r="H28" s="43">
        <v>1</v>
      </c>
      <c r="I28" s="43">
        <f t="shared" si="38"/>
        <v>1</v>
      </c>
      <c r="J28" s="43">
        <v>36</v>
      </c>
      <c r="K28" s="43">
        <f>G28*J28</f>
        <v>36</v>
      </c>
      <c r="L28" s="43">
        <f>H28*J28</f>
        <v>36</v>
      </c>
      <c r="M28" s="43">
        <f t="shared" si="41"/>
        <v>10</v>
      </c>
      <c r="N28" s="43">
        <v>26</v>
      </c>
      <c r="O28" s="43">
        <f>AL28</f>
        <v>26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>
        <v>1</v>
      </c>
      <c r="AH28" s="43">
        <v>4</v>
      </c>
      <c r="AI28" s="43"/>
      <c r="AJ28" s="43">
        <v>6</v>
      </c>
      <c r="AK28" s="43"/>
      <c r="AL28" s="43">
        <v>26</v>
      </c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</row>
    <row r="29" spans="1:100" ht="25.5" x14ac:dyDescent="0.2">
      <c r="A29" s="43" t="s">
        <v>26</v>
      </c>
      <c r="B29" s="51" t="s">
        <v>48</v>
      </c>
      <c r="C29" s="49" t="s">
        <v>112</v>
      </c>
      <c r="D29" s="43"/>
      <c r="E29" s="43"/>
      <c r="F29" s="43"/>
      <c r="G29" s="43">
        <v>2</v>
      </c>
      <c r="H29" s="43">
        <f t="shared" si="42"/>
        <v>2</v>
      </c>
      <c r="I29" s="43">
        <f t="shared" si="38"/>
        <v>2</v>
      </c>
      <c r="J29" s="43">
        <v>36</v>
      </c>
      <c r="K29" s="43">
        <f t="shared" ref="K29:K37" si="45">G29*J29</f>
        <v>72</v>
      </c>
      <c r="L29" s="43">
        <f t="shared" ref="L29:L37" si="46">H29*J29</f>
        <v>72</v>
      </c>
      <c r="M29" s="43">
        <f t="shared" si="41"/>
        <v>20</v>
      </c>
      <c r="N29" s="43">
        <v>52</v>
      </c>
      <c r="O29" s="43">
        <f>L29-M29</f>
        <v>52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>
        <v>2</v>
      </c>
      <c r="AH29" s="43">
        <v>8</v>
      </c>
      <c r="AI29" s="43"/>
      <c r="AJ29" s="43">
        <v>12</v>
      </c>
      <c r="AK29" s="43"/>
      <c r="AL29" s="43">
        <v>52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</row>
    <row r="30" spans="1:100" ht="12.75" customHeight="1" x14ac:dyDescent="0.2">
      <c r="A30" s="43" t="s">
        <v>26</v>
      </c>
      <c r="B30" s="51" t="s">
        <v>87</v>
      </c>
      <c r="C30" s="52" t="s">
        <v>52</v>
      </c>
      <c r="D30" s="43"/>
      <c r="E30" s="43"/>
      <c r="F30" s="43"/>
      <c r="G30" s="43">
        <v>2</v>
      </c>
      <c r="H30" s="43">
        <f t="shared" si="42"/>
        <v>2</v>
      </c>
      <c r="I30" s="43">
        <f>(SUM(I31:I34)/4)</f>
        <v>2</v>
      </c>
      <c r="J30" s="43">
        <v>36</v>
      </c>
      <c r="K30" s="43">
        <f t="shared" si="45"/>
        <v>72</v>
      </c>
      <c r="L30" s="43">
        <f t="shared" si="46"/>
        <v>72</v>
      </c>
      <c r="M30" s="43">
        <f>SUM(M31:M34)/4</f>
        <v>18</v>
      </c>
      <c r="N30" s="43">
        <f>SUM(N31:N34)/4</f>
        <v>54</v>
      </c>
      <c r="O30" s="43">
        <f t="shared" ref="O30:BL30" si="47">SUM(O31:O34)/4</f>
        <v>54</v>
      </c>
      <c r="P30" s="43">
        <f t="shared" si="47"/>
        <v>0</v>
      </c>
      <c r="Q30" s="43">
        <f t="shared" si="47"/>
        <v>0</v>
      </c>
      <c r="R30" s="43">
        <f t="shared" si="47"/>
        <v>0</v>
      </c>
      <c r="S30" s="43">
        <f t="shared" si="47"/>
        <v>0</v>
      </c>
      <c r="T30" s="43">
        <f t="shared" si="47"/>
        <v>0</v>
      </c>
      <c r="U30" s="43">
        <f t="shared" si="47"/>
        <v>0</v>
      </c>
      <c r="V30" s="43">
        <f t="shared" si="47"/>
        <v>0</v>
      </c>
      <c r="W30" s="43">
        <f t="shared" si="47"/>
        <v>0</v>
      </c>
      <c r="X30" s="43">
        <f t="shared" si="47"/>
        <v>0</v>
      </c>
      <c r="Y30" s="43">
        <f t="shared" si="47"/>
        <v>0</v>
      </c>
      <c r="Z30" s="43">
        <f t="shared" si="47"/>
        <v>0</v>
      </c>
      <c r="AA30" s="43">
        <f t="shared" si="47"/>
        <v>0</v>
      </c>
      <c r="AB30" s="43">
        <f t="shared" si="47"/>
        <v>0</v>
      </c>
      <c r="AC30" s="43">
        <f t="shared" si="47"/>
        <v>0</v>
      </c>
      <c r="AD30" s="43">
        <f t="shared" si="47"/>
        <v>0</v>
      </c>
      <c r="AE30" s="43">
        <f t="shared" si="47"/>
        <v>0</v>
      </c>
      <c r="AF30" s="43">
        <f t="shared" si="47"/>
        <v>0</v>
      </c>
      <c r="AG30" s="43">
        <f t="shared" si="47"/>
        <v>0</v>
      </c>
      <c r="AH30" s="43">
        <f t="shared" si="47"/>
        <v>0</v>
      </c>
      <c r="AI30" s="43">
        <f t="shared" si="47"/>
        <v>0</v>
      </c>
      <c r="AJ30" s="43">
        <f t="shared" si="47"/>
        <v>0</v>
      </c>
      <c r="AK30" s="43">
        <f t="shared" si="47"/>
        <v>0</v>
      </c>
      <c r="AL30" s="43">
        <f t="shared" si="47"/>
        <v>0</v>
      </c>
      <c r="AM30" s="43">
        <f t="shared" si="47"/>
        <v>0</v>
      </c>
      <c r="AN30" s="43">
        <f t="shared" si="47"/>
        <v>0</v>
      </c>
      <c r="AO30" s="43">
        <f t="shared" si="47"/>
        <v>2</v>
      </c>
      <c r="AP30" s="43">
        <f t="shared" si="47"/>
        <v>6</v>
      </c>
      <c r="AQ30" s="43">
        <f t="shared" si="47"/>
        <v>0</v>
      </c>
      <c r="AR30" s="43">
        <f t="shared" si="47"/>
        <v>12</v>
      </c>
      <c r="AS30" s="43">
        <f t="shared" si="47"/>
        <v>0</v>
      </c>
      <c r="AT30" s="43">
        <f t="shared" si="47"/>
        <v>54</v>
      </c>
      <c r="AU30" s="43">
        <f t="shared" si="47"/>
        <v>0</v>
      </c>
      <c r="AV30" s="43">
        <f t="shared" si="47"/>
        <v>0</v>
      </c>
      <c r="AW30" s="43">
        <f t="shared" si="47"/>
        <v>0</v>
      </c>
      <c r="AX30" s="43">
        <f t="shared" si="47"/>
        <v>0</v>
      </c>
      <c r="AY30" s="43">
        <f t="shared" si="47"/>
        <v>0</v>
      </c>
      <c r="AZ30" s="43">
        <f t="shared" si="47"/>
        <v>0</v>
      </c>
      <c r="BA30" s="43">
        <f t="shared" si="47"/>
        <v>0</v>
      </c>
      <c r="BB30" s="43">
        <f t="shared" si="47"/>
        <v>0</v>
      </c>
      <c r="BC30" s="43">
        <f t="shared" si="47"/>
        <v>0</v>
      </c>
      <c r="BD30" s="43">
        <f t="shared" si="47"/>
        <v>0</v>
      </c>
      <c r="BE30" s="43">
        <f t="shared" si="47"/>
        <v>0</v>
      </c>
      <c r="BF30" s="43">
        <f t="shared" si="47"/>
        <v>0</v>
      </c>
      <c r="BG30" s="43">
        <f t="shared" si="47"/>
        <v>0</v>
      </c>
      <c r="BH30" s="43">
        <f t="shared" si="47"/>
        <v>0</v>
      </c>
      <c r="BI30" s="43">
        <f t="shared" si="47"/>
        <v>0</v>
      </c>
      <c r="BJ30" s="43">
        <f t="shared" si="47"/>
        <v>0</v>
      </c>
      <c r="BK30" s="43">
        <f t="shared" si="47"/>
        <v>0</v>
      </c>
      <c r="BL30" s="43">
        <f t="shared" si="47"/>
        <v>0</v>
      </c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</row>
    <row r="31" spans="1:100" x14ac:dyDescent="0.2">
      <c r="A31" s="43" t="s">
        <v>26</v>
      </c>
      <c r="B31" s="51" t="s">
        <v>88</v>
      </c>
      <c r="C31" s="49" t="s">
        <v>56</v>
      </c>
      <c r="D31" s="43"/>
      <c r="E31" s="43"/>
      <c r="F31" s="43"/>
      <c r="G31" s="43">
        <v>2</v>
      </c>
      <c r="H31" s="43">
        <f>G31</f>
        <v>2</v>
      </c>
      <c r="I31" s="43">
        <f>H31</f>
        <v>2</v>
      </c>
      <c r="J31" s="43">
        <v>36</v>
      </c>
      <c r="K31" s="43">
        <f t="shared" si="45"/>
        <v>72</v>
      </c>
      <c r="L31" s="43">
        <f t="shared" si="46"/>
        <v>72</v>
      </c>
      <c r="M31" s="43">
        <f>((Q31*J31)-V31)+((Y31*J31)-AD31)+((AG31*J31)-AL31)+((AO31*J31)-AT31)+((AW31*J31)-BB31)+((BE31*J31)-BJ31)</f>
        <v>18</v>
      </c>
      <c r="N31" s="43">
        <v>54</v>
      </c>
      <c r="O31" s="43">
        <f>L31-M31</f>
        <v>54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>
        <v>2</v>
      </c>
      <c r="AP31" s="43">
        <v>6</v>
      </c>
      <c r="AQ31" s="43"/>
      <c r="AR31" s="43">
        <v>12</v>
      </c>
      <c r="AS31" s="43"/>
      <c r="AT31" s="43">
        <v>54</v>
      </c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</row>
    <row r="32" spans="1:100" x14ac:dyDescent="0.2">
      <c r="A32" s="43" t="s">
        <v>40</v>
      </c>
      <c r="B32" s="51" t="s">
        <v>89</v>
      </c>
      <c r="C32" s="49" t="s">
        <v>57</v>
      </c>
      <c r="D32" s="43"/>
      <c r="E32" s="43"/>
      <c r="F32" s="43"/>
      <c r="G32" s="43">
        <v>2</v>
      </c>
      <c r="H32" s="43">
        <f>G32</f>
        <v>2</v>
      </c>
      <c r="I32" s="43">
        <f>H32</f>
        <v>2</v>
      </c>
      <c r="J32" s="43">
        <v>36</v>
      </c>
      <c r="K32" s="43">
        <f t="shared" si="45"/>
        <v>72</v>
      </c>
      <c r="L32" s="43">
        <f t="shared" si="46"/>
        <v>72</v>
      </c>
      <c r="M32" s="43">
        <f t="shared" ref="M32:M37" si="48">((Q32*J32)-V32)+((Y32*J32)-AD32)+((AG32*J32)-AL32)+((AO32*J32)-AT32)+((AW32*J32)-BB32)+((BE32*J32)-BJ32)</f>
        <v>18</v>
      </c>
      <c r="N32" s="43">
        <v>54</v>
      </c>
      <c r="O32" s="43">
        <f t="shared" ref="O32:O34" si="49">L32-M32</f>
        <v>54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>
        <v>2</v>
      </c>
      <c r="AP32" s="43">
        <v>6</v>
      </c>
      <c r="AQ32" s="43"/>
      <c r="AR32" s="43">
        <v>12</v>
      </c>
      <c r="AS32" s="43"/>
      <c r="AT32" s="43">
        <v>54</v>
      </c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</row>
    <row r="33" spans="1:100" ht="38.25" x14ac:dyDescent="0.2">
      <c r="A33" s="43" t="s">
        <v>40</v>
      </c>
      <c r="B33" s="51" t="s">
        <v>90</v>
      </c>
      <c r="C33" s="49" t="s">
        <v>58</v>
      </c>
      <c r="D33" s="43"/>
      <c r="E33" s="43"/>
      <c r="F33" s="43"/>
      <c r="G33" s="43">
        <v>2</v>
      </c>
      <c r="H33" s="43">
        <f t="shared" ref="H33:H37" si="50">G33</f>
        <v>2</v>
      </c>
      <c r="I33" s="43">
        <f>H33</f>
        <v>2</v>
      </c>
      <c r="J33" s="43">
        <v>36</v>
      </c>
      <c r="K33" s="43">
        <f t="shared" si="45"/>
        <v>72</v>
      </c>
      <c r="L33" s="43">
        <f t="shared" si="46"/>
        <v>72</v>
      </c>
      <c r="M33" s="43">
        <f t="shared" si="48"/>
        <v>18</v>
      </c>
      <c r="N33" s="43">
        <v>54</v>
      </c>
      <c r="O33" s="43">
        <f t="shared" si="49"/>
        <v>54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>
        <v>2</v>
      </c>
      <c r="AP33" s="43">
        <v>6</v>
      </c>
      <c r="AQ33" s="43"/>
      <c r="AR33" s="43">
        <v>12</v>
      </c>
      <c r="AS33" s="43"/>
      <c r="AT33" s="43">
        <v>54</v>
      </c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</row>
    <row r="34" spans="1:100" ht="38.25" x14ac:dyDescent="0.2">
      <c r="A34" s="43" t="s">
        <v>40</v>
      </c>
      <c r="B34" s="51" t="s">
        <v>91</v>
      </c>
      <c r="C34" s="49" t="s">
        <v>59</v>
      </c>
      <c r="D34" s="43"/>
      <c r="E34" s="43"/>
      <c r="F34" s="43"/>
      <c r="G34" s="43">
        <v>2</v>
      </c>
      <c r="H34" s="43">
        <f t="shared" si="50"/>
        <v>2</v>
      </c>
      <c r="I34" s="43">
        <f>H34</f>
        <v>2</v>
      </c>
      <c r="J34" s="43">
        <v>36</v>
      </c>
      <c r="K34" s="43">
        <f t="shared" si="45"/>
        <v>72</v>
      </c>
      <c r="L34" s="43">
        <f t="shared" si="46"/>
        <v>72</v>
      </c>
      <c r="M34" s="43">
        <f t="shared" si="48"/>
        <v>18</v>
      </c>
      <c r="N34" s="43">
        <v>54</v>
      </c>
      <c r="O34" s="43">
        <f t="shared" si="49"/>
        <v>54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>
        <v>2</v>
      </c>
      <c r="AP34" s="43">
        <v>6</v>
      </c>
      <c r="AQ34" s="43"/>
      <c r="AR34" s="43">
        <v>12</v>
      </c>
      <c r="AS34" s="43"/>
      <c r="AT34" s="43">
        <v>54</v>
      </c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</row>
    <row r="35" spans="1:100" ht="12.75" customHeight="1" x14ac:dyDescent="0.2">
      <c r="A35" s="43" t="s">
        <v>40</v>
      </c>
      <c r="B35" s="51"/>
      <c r="C35" s="52" t="s">
        <v>55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f>((Q35*J35)-V35)+((Y35*J35)-AD35)+((AG35*J35)-AL35)+((AO35*J35)-AT35)+((AW35*J35)-BB35)+((BE35*J35)-BJ35)</f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</row>
    <row r="36" spans="1:100" ht="25.5" x14ac:dyDescent="0.2">
      <c r="A36" s="43" t="s">
        <v>40</v>
      </c>
      <c r="B36" s="51" t="s">
        <v>49</v>
      </c>
      <c r="C36" s="49" t="s">
        <v>60</v>
      </c>
      <c r="D36" s="43"/>
      <c r="E36" s="43"/>
      <c r="F36" s="43"/>
      <c r="G36" s="43">
        <v>2</v>
      </c>
      <c r="H36" s="43">
        <v>2</v>
      </c>
      <c r="I36" s="43">
        <f>Y36</f>
        <v>2</v>
      </c>
      <c r="J36" s="43">
        <v>36</v>
      </c>
      <c r="K36" s="43">
        <f t="shared" si="45"/>
        <v>72</v>
      </c>
      <c r="L36" s="43">
        <f t="shared" si="46"/>
        <v>72</v>
      </c>
      <c r="M36" s="43">
        <f t="shared" si="48"/>
        <v>20</v>
      </c>
      <c r="N36" s="43">
        <v>52</v>
      </c>
      <c r="O36" s="43">
        <f>(I36*J36)-M36</f>
        <v>52</v>
      </c>
      <c r="P36" s="43"/>
      <c r="Q36" s="43"/>
      <c r="R36" s="43"/>
      <c r="S36" s="43"/>
      <c r="T36" s="43"/>
      <c r="U36" s="43"/>
      <c r="V36" s="43"/>
      <c r="W36" s="43"/>
      <c r="X36" s="43"/>
      <c r="Y36" s="43">
        <v>2</v>
      </c>
      <c r="Z36" s="43">
        <v>4</v>
      </c>
      <c r="AA36" s="43"/>
      <c r="AB36" s="43">
        <v>16</v>
      </c>
      <c r="AC36" s="43"/>
      <c r="AD36" s="43">
        <v>52</v>
      </c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</row>
    <row r="37" spans="1:100" ht="25.5" x14ac:dyDescent="0.2">
      <c r="A37" s="43" t="s">
        <v>106</v>
      </c>
      <c r="B37" s="51" t="s">
        <v>92</v>
      </c>
      <c r="C37" s="49" t="s">
        <v>61</v>
      </c>
      <c r="D37" s="43"/>
      <c r="E37" s="43"/>
      <c r="F37" s="43"/>
      <c r="G37" s="43">
        <v>1</v>
      </c>
      <c r="H37" s="43">
        <f t="shared" si="50"/>
        <v>1</v>
      </c>
      <c r="I37" s="43">
        <f>AO37</f>
        <v>1</v>
      </c>
      <c r="J37" s="43">
        <v>36</v>
      </c>
      <c r="K37" s="43">
        <f t="shared" si="45"/>
        <v>36</v>
      </c>
      <c r="L37" s="43">
        <f t="shared" si="46"/>
        <v>36</v>
      </c>
      <c r="M37" s="43">
        <f t="shared" si="48"/>
        <v>10</v>
      </c>
      <c r="N37" s="43">
        <v>26</v>
      </c>
      <c r="O37" s="43">
        <f>L37-M37</f>
        <v>26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>
        <v>1</v>
      </c>
      <c r="AP37" s="43">
        <v>2</v>
      </c>
      <c r="AQ37" s="43"/>
      <c r="AR37" s="43">
        <v>8</v>
      </c>
      <c r="AS37" s="43"/>
      <c r="AT37" s="43">
        <v>26</v>
      </c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</row>
    <row r="38" spans="1:100" s="40" customFormat="1" x14ac:dyDescent="0.2">
      <c r="A38" s="4" t="s">
        <v>67</v>
      </c>
      <c r="B38" s="5"/>
      <c r="C38" s="5"/>
      <c r="D38" s="5"/>
      <c r="E38" s="5"/>
      <c r="F38" s="6"/>
      <c r="G38" s="38">
        <v>6</v>
      </c>
      <c r="H38" s="38">
        <v>6</v>
      </c>
      <c r="I38" s="38">
        <f>Q38+Y38+AG38+AO38+AW38+BE38</f>
        <v>6</v>
      </c>
      <c r="J38" s="38">
        <v>36</v>
      </c>
      <c r="K38" s="38">
        <f>J38*G38</f>
        <v>216</v>
      </c>
      <c r="L38" s="38">
        <f>J38*H38</f>
        <v>216</v>
      </c>
      <c r="M38" s="38">
        <f>(AC38+AS38)</f>
        <v>20</v>
      </c>
      <c r="N38" s="38">
        <v>20</v>
      </c>
      <c r="O38" s="38">
        <f>(AD38+AT38)</f>
        <v>196</v>
      </c>
      <c r="P38" s="38"/>
      <c r="Q38" s="38">
        <f>SUM(Q39:Q40)</f>
        <v>0</v>
      </c>
      <c r="R38" s="38">
        <f t="shared" ref="R38:BL38" si="51">SUM(R39:R40)</f>
        <v>0</v>
      </c>
      <c r="S38" s="38">
        <f t="shared" si="51"/>
        <v>0</v>
      </c>
      <c r="T38" s="38">
        <f t="shared" si="51"/>
        <v>0</v>
      </c>
      <c r="U38" s="38">
        <f t="shared" si="51"/>
        <v>0</v>
      </c>
      <c r="V38" s="38">
        <f t="shared" si="51"/>
        <v>0</v>
      </c>
      <c r="W38" s="38">
        <f t="shared" si="51"/>
        <v>0</v>
      </c>
      <c r="X38" s="38">
        <f t="shared" si="51"/>
        <v>0</v>
      </c>
      <c r="Y38" s="38">
        <f t="shared" si="51"/>
        <v>3</v>
      </c>
      <c r="Z38" s="38">
        <f t="shared" si="51"/>
        <v>0</v>
      </c>
      <c r="AA38" s="38">
        <f t="shared" si="51"/>
        <v>0</v>
      </c>
      <c r="AB38" s="38">
        <f t="shared" si="51"/>
        <v>0</v>
      </c>
      <c r="AC38" s="38">
        <f t="shared" si="51"/>
        <v>10</v>
      </c>
      <c r="AD38" s="38">
        <f t="shared" si="51"/>
        <v>98</v>
      </c>
      <c r="AE38" s="38">
        <f t="shared" si="51"/>
        <v>0</v>
      </c>
      <c r="AF38" s="38">
        <f t="shared" si="51"/>
        <v>0</v>
      </c>
      <c r="AG38" s="38">
        <f t="shared" si="51"/>
        <v>0</v>
      </c>
      <c r="AH38" s="38">
        <f t="shared" si="51"/>
        <v>0</v>
      </c>
      <c r="AI38" s="38">
        <f t="shared" si="51"/>
        <v>0</v>
      </c>
      <c r="AJ38" s="38">
        <f t="shared" si="51"/>
        <v>0</v>
      </c>
      <c r="AK38" s="38">
        <f t="shared" si="51"/>
        <v>0</v>
      </c>
      <c r="AL38" s="38">
        <f t="shared" si="51"/>
        <v>0</v>
      </c>
      <c r="AM38" s="38">
        <f t="shared" si="51"/>
        <v>0</v>
      </c>
      <c r="AN38" s="38">
        <f t="shared" si="51"/>
        <v>0</v>
      </c>
      <c r="AO38" s="38">
        <f t="shared" si="51"/>
        <v>3</v>
      </c>
      <c r="AP38" s="38">
        <f t="shared" si="51"/>
        <v>0</v>
      </c>
      <c r="AQ38" s="38">
        <f t="shared" si="51"/>
        <v>0</v>
      </c>
      <c r="AR38" s="38">
        <f t="shared" si="51"/>
        <v>0</v>
      </c>
      <c r="AS38" s="38">
        <f t="shared" si="51"/>
        <v>10</v>
      </c>
      <c r="AT38" s="38">
        <f t="shared" si="51"/>
        <v>98</v>
      </c>
      <c r="AU38" s="38">
        <f t="shared" si="51"/>
        <v>0</v>
      </c>
      <c r="AV38" s="38">
        <f t="shared" si="51"/>
        <v>0</v>
      </c>
      <c r="AW38" s="38">
        <f t="shared" si="51"/>
        <v>0</v>
      </c>
      <c r="AX38" s="38">
        <f t="shared" si="51"/>
        <v>0</v>
      </c>
      <c r="AY38" s="38">
        <f t="shared" si="51"/>
        <v>0</v>
      </c>
      <c r="AZ38" s="38">
        <f t="shared" si="51"/>
        <v>0</v>
      </c>
      <c r="BA38" s="38">
        <f t="shared" si="51"/>
        <v>0</v>
      </c>
      <c r="BB38" s="38">
        <f t="shared" si="51"/>
        <v>0</v>
      </c>
      <c r="BC38" s="38">
        <f t="shared" si="51"/>
        <v>0</v>
      </c>
      <c r="BD38" s="38">
        <f t="shared" si="51"/>
        <v>0</v>
      </c>
      <c r="BE38" s="38">
        <f t="shared" si="51"/>
        <v>0</v>
      </c>
      <c r="BF38" s="38">
        <f t="shared" si="51"/>
        <v>0</v>
      </c>
      <c r="BG38" s="38">
        <f t="shared" si="51"/>
        <v>0</v>
      </c>
      <c r="BH38" s="38">
        <f t="shared" si="51"/>
        <v>0</v>
      </c>
      <c r="BI38" s="38">
        <f t="shared" si="51"/>
        <v>0</v>
      </c>
      <c r="BJ38" s="38">
        <f t="shared" si="51"/>
        <v>0</v>
      </c>
      <c r="BK38" s="38">
        <f t="shared" si="51"/>
        <v>0</v>
      </c>
      <c r="BL38" s="38">
        <f t="shared" si="51"/>
        <v>0</v>
      </c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</row>
    <row r="39" spans="1:100" ht="38.25" x14ac:dyDescent="0.2">
      <c r="A39" s="43" t="s">
        <v>26</v>
      </c>
      <c r="B39" s="51" t="s">
        <v>63</v>
      </c>
      <c r="C39" s="49" t="s">
        <v>107</v>
      </c>
      <c r="D39" s="43"/>
      <c r="E39" s="43"/>
      <c r="F39" s="43"/>
      <c r="G39" s="43">
        <v>3</v>
      </c>
      <c r="H39" s="43">
        <v>3</v>
      </c>
      <c r="I39" s="43">
        <f>Q39+Y39+AG39+AO39+AW39+BE39</f>
        <v>3</v>
      </c>
      <c r="J39" s="43">
        <v>36</v>
      </c>
      <c r="K39" s="43">
        <f t="shared" ref="K39:K40" si="52">J39*G39</f>
        <v>108</v>
      </c>
      <c r="L39" s="43">
        <f t="shared" ref="L39:L40" si="53">J39*H39</f>
        <v>108</v>
      </c>
      <c r="M39" s="43">
        <f>((Q39*J39)-V39)+((Y39*J39)-AD39)+((AG39*J39)-AL39)+((AO39*J39)-AT39)+((AW39*J39)-BB39)+((BE39*J39)+BJ39)</f>
        <v>10</v>
      </c>
      <c r="N39" s="43">
        <v>10</v>
      </c>
      <c r="O39" s="43">
        <f>(I39*J39)-M39</f>
        <v>98</v>
      </c>
      <c r="P39" s="43"/>
      <c r="Q39" s="43"/>
      <c r="R39" s="43"/>
      <c r="S39" s="43"/>
      <c r="T39" s="43"/>
      <c r="U39" s="43"/>
      <c r="V39" s="43"/>
      <c r="W39" s="43"/>
      <c r="X39" s="43"/>
      <c r="Y39" s="43">
        <v>3</v>
      </c>
      <c r="Z39" s="43"/>
      <c r="AA39" s="43"/>
      <c r="AB39" s="43"/>
      <c r="AC39" s="43">
        <v>10</v>
      </c>
      <c r="AD39" s="43">
        <f>(Y39*J39)-AC39</f>
        <v>98</v>
      </c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53"/>
      <c r="AP39" s="53"/>
      <c r="AQ39" s="53"/>
      <c r="AR39" s="53"/>
      <c r="AS39" s="5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</row>
    <row r="40" spans="1:100" x14ac:dyDescent="0.2">
      <c r="A40" s="43" t="s">
        <v>26</v>
      </c>
      <c r="B40" s="51" t="s">
        <v>64</v>
      </c>
      <c r="C40" s="49" t="s">
        <v>66</v>
      </c>
      <c r="D40" s="43"/>
      <c r="E40" s="43"/>
      <c r="F40" s="43"/>
      <c r="G40" s="43">
        <v>3</v>
      </c>
      <c r="H40" s="43">
        <v>3</v>
      </c>
      <c r="I40" s="43">
        <f>Q40+Y40+AG40+AO40+AW40+BE40</f>
        <v>3</v>
      </c>
      <c r="J40" s="43">
        <v>36</v>
      </c>
      <c r="K40" s="43">
        <f t="shared" si="52"/>
        <v>108</v>
      </c>
      <c r="L40" s="43">
        <f t="shared" si="53"/>
        <v>108</v>
      </c>
      <c r="M40" s="43">
        <f>((Q40*J40)-V40)+((Y40*J40)-AD40)+((AG40*J40)-AL40)+((AO40*J40)-AT40)+((AW40*J40)-BB40)+((BE40*J40)+BJ40)</f>
        <v>10</v>
      </c>
      <c r="N40" s="43">
        <v>10</v>
      </c>
      <c r="O40" s="43">
        <f>(I40*J40)-M40</f>
        <v>98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>
        <v>3</v>
      </c>
      <c r="AP40" s="43"/>
      <c r="AQ40" s="43"/>
      <c r="AR40" s="43"/>
      <c r="AS40" s="43">
        <v>10</v>
      </c>
      <c r="AT40" s="43">
        <f>(AO40*J39)-AS40</f>
        <v>98</v>
      </c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</row>
    <row r="41" spans="1:100" x14ac:dyDescent="0.2">
      <c r="A41" s="4" t="s">
        <v>68</v>
      </c>
      <c r="B41" s="46"/>
      <c r="C41" s="46"/>
      <c r="D41" s="46"/>
      <c r="E41" s="46"/>
      <c r="F41" s="47"/>
      <c r="G41" s="43">
        <v>14</v>
      </c>
      <c r="H41" s="43">
        <f>SUM(H42:H53)+H61</f>
        <v>14</v>
      </c>
      <c r="I41" s="43">
        <f>Q41+Y41+AG41+AO41+AW41+BE41</f>
        <v>14</v>
      </c>
      <c r="J41" s="43">
        <v>36</v>
      </c>
      <c r="K41" s="43">
        <f>J41*G41</f>
        <v>504</v>
      </c>
      <c r="L41" s="43">
        <f>J41*H41</f>
        <v>504</v>
      </c>
      <c r="M41" s="43">
        <v>36</v>
      </c>
      <c r="N41" s="43">
        <v>144</v>
      </c>
      <c r="O41" s="43">
        <f>(AD41+AT41)</f>
        <v>90</v>
      </c>
      <c r="P41" s="43"/>
      <c r="Q41" s="43">
        <f>SUM(Q42:Q52)</f>
        <v>3</v>
      </c>
      <c r="R41" s="43"/>
      <c r="S41" s="43"/>
      <c r="T41" s="43"/>
      <c r="U41" s="43"/>
      <c r="V41" s="43">
        <v>36</v>
      </c>
      <c r="W41" s="43">
        <v>4</v>
      </c>
      <c r="X41" s="43">
        <v>32</v>
      </c>
      <c r="Y41" s="43">
        <v>5</v>
      </c>
      <c r="Z41" s="43"/>
      <c r="AA41" s="43"/>
      <c r="AB41" s="43"/>
      <c r="AC41" s="43"/>
      <c r="AD41" s="43">
        <v>54</v>
      </c>
      <c r="AE41" s="43">
        <v>14</v>
      </c>
      <c r="AF41" s="43">
        <v>112</v>
      </c>
      <c r="AG41" s="43">
        <v>3</v>
      </c>
      <c r="AH41" s="43"/>
      <c r="AI41" s="43"/>
      <c r="AJ41" s="43"/>
      <c r="AK41" s="43"/>
      <c r="AL41" s="43">
        <v>18</v>
      </c>
      <c r="AM41" s="43">
        <v>10</v>
      </c>
      <c r="AN41" s="43">
        <v>80</v>
      </c>
      <c r="AO41" s="43">
        <v>3</v>
      </c>
      <c r="AP41" s="43"/>
      <c r="AQ41" s="43"/>
      <c r="AR41" s="43"/>
      <c r="AS41" s="43"/>
      <c r="AT41" s="43">
        <v>36</v>
      </c>
      <c r="AU41" s="43">
        <v>8</v>
      </c>
      <c r="AV41" s="43">
        <v>64</v>
      </c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</row>
    <row r="42" spans="1:100" x14ac:dyDescent="0.2">
      <c r="A42" s="43" t="s">
        <v>26</v>
      </c>
      <c r="B42" s="51" t="s">
        <v>69</v>
      </c>
      <c r="C42" s="49" t="s">
        <v>50</v>
      </c>
      <c r="D42" s="43"/>
      <c r="E42" s="43">
        <v>1</v>
      </c>
      <c r="F42" s="43"/>
      <c r="G42" s="43">
        <v>1</v>
      </c>
      <c r="H42" s="43">
        <v>1</v>
      </c>
      <c r="I42" s="43">
        <f>Q42</f>
        <v>1</v>
      </c>
      <c r="J42" s="43">
        <v>36</v>
      </c>
      <c r="K42" s="43">
        <f t="shared" ref="K42:K48" si="54">J42*G42</f>
        <v>36</v>
      </c>
      <c r="L42" s="43">
        <f t="shared" ref="L42:L52" si="55">J42*H42</f>
        <v>36</v>
      </c>
      <c r="M42" s="43">
        <f>W42+X42</f>
        <v>18</v>
      </c>
      <c r="N42" s="43">
        <f>V42+AD42+AL42+AT42+BB42+BJ42</f>
        <v>0</v>
      </c>
      <c r="O42" s="43">
        <f>((I42*J42)-M42)</f>
        <v>18</v>
      </c>
      <c r="P42" s="43">
        <f>X42+AF42+AN42+AV42+BD42+BL42</f>
        <v>16</v>
      </c>
      <c r="Q42" s="43">
        <v>1</v>
      </c>
      <c r="R42" s="43">
        <f t="shared" ref="R42:V42" si="56">Z42+AH42+AP42+AX42+BF42+BN42</f>
        <v>0</v>
      </c>
      <c r="S42" s="43">
        <f t="shared" si="56"/>
        <v>0</v>
      </c>
      <c r="T42" s="43">
        <f t="shared" si="56"/>
        <v>0</v>
      </c>
      <c r="U42" s="43">
        <f t="shared" si="56"/>
        <v>0</v>
      </c>
      <c r="V42" s="43">
        <f t="shared" si="56"/>
        <v>0</v>
      </c>
      <c r="W42" s="43">
        <v>2</v>
      </c>
      <c r="X42" s="43">
        <v>16</v>
      </c>
      <c r="Y42" s="43"/>
      <c r="Z42" s="43"/>
      <c r="AA42" s="43"/>
      <c r="AB42" s="43"/>
      <c r="AC42" s="43"/>
      <c r="AD42" s="43">
        <f>(Y42*J42)-AE42-AF42</f>
        <v>0</v>
      </c>
      <c r="AE42" s="43"/>
      <c r="AF42" s="43"/>
      <c r="AG42" s="43"/>
      <c r="AH42" s="43"/>
      <c r="AI42" s="43"/>
      <c r="AJ42" s="43"/>
      <c r="AK42" s="43"/>
      <c r="AL42" s="43">
        <f t="shared" ref="AL42:AL45" si="57">(AG42*J42)-AM42-AN42</f>
        <v>0</v>
      </c>
      <c r="AM42" s="43"/>
      <c r="AN42" s="43"/>
      <c r="AO42" s="43"/>
      <c r="AP42" s="43"/>
      <c r="AQ42" s="43"/>
      <c r="AR42" s="43"/>
      <c r="AS42" s="43"/>
      <c r="AT42" s="43">
        <f t="shared" ref="AT42:AT45" si="58">(AO42*J42)-AU42-AV42</f>
        <v>0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</row>
    <row r="43" spans="1:100" ht="25.5" x14ac:dyDescent="0.2">
      <c r="A43" s="43" t="s">
        <v>26</v>
      </c>
      <c r="B43" s="51" t="s">
        <v>70</v>
      </c>
      <c r="C43" s="49" t="s">
        <v>71</v>
      </c>
      <c r="D43" s="43">
        <v>2</v>
      </c>
      <c r="E43" s="43"/>
      <c r="F43" s="43"/>
      <c r="G43" s="43">
        <v>1</v>
      </c>
      <c r="H43" s="43">
        <v>1</v>
      </c>
      <c r="I43" s="43">
        <f>H43</f>
        <v>1</v>
      </c>
      <c r="J43" s="43">
        <v>36</v>
      </c>
      <c r="K43" s="43">
        <f t="shared" si="54"/>
        <v>36</v>
      </c>
      <c r="L43" s="43">
        <f t="shared" si="55"/>
        <v>36</v>
      </c>
      <c r="M43" s="43">
        <f t="shared" ref="M43:M57" si="59">((Q43*J43)-V43)+((Y43*J43)-AD43)+((AG43*J43)-AL43)+((AO43*J43)-AT43)+((AW43*J43)-BB43)+((BE43*J43)-BJ43)</f>
        <v>36</v>
      </c>
      <c r="N43" s="43">
        <f>V43+AD43+AL43+AT43+BB43+BJ43</f>
        <v>0</v>
      </c>
      <c r="O43" s="43">
        <f t="shared" ref="O43:O63" si="60">((I43*J43)-M43)</f>
        <v>0</v>
      </c>
      <c r="P43" s="43">
        <f t="shared" ref="P43:P52" si="61">X43+AF43+AN43+AV43+BD43+BL43</f>
        <v>32</v>
      </c>
      <c r="Q43" s="43"/>
      <c r="R43" s="43"/>
      <c r="S43" s="43"/>
      <c r="T43" s="43"/>
      <c r="U43" s="43"/>
      <c r="V43" s="43">
        <f t="shared" ref="V43:V65" si="62">(Q43*J43)-W43-X43</f>
        <v>0</v>
      </c>
      <c r="W43" s="43"/>
      <c r="X43" s="43"/>
      <c r="Y43" s="43">
        <v>1</v>
      </c>
      <c r="Z43" s="43"/>
      <c r="AA43" s="43"/>
      <c r="AB43" s="43"/>
      <c r="AC43" s="43"/>
      <c r="AD43" s="43">
        <f>(Y43*J43)-AE43-AF43</f>
        <v>0</v>
      </c>
      <c r="AE43" s="43">
        <v>4</v>
      </c>
      <c r="AF43" s="43">
        <v>32</v>
      </c>
      <c r="AG43" s="43"/>
      <c r="AH43" s="43"/>
      <c r="AI43" s="43"/>
      <c r="AJ43" s="43"/>
      <c r="AK43" s="43"/>
      <c r="AL43" s="43">
        <f t="shared" si="57"/>
        <v>0</v>
      </c>
      <c r="AM43" s="43"/>
      <c r="AN43" s="43"/>
      <c r="AO43" s="43"/>
      <c r="AP43" s="43"/>
      <c r="AQ43" s="43"/>
      <c r="AR43" s="43"/>
      <c r="AS43" s="43"/>
      <c r="AT43" s="43">
        <f t="shared" si="58"/>
        <v>0</v>
      </c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</row>
    <row r="44" spans="1:100" x14ac:dyDescent="0.2">
      <c r="A44" s="43" t="s">
        <v>26</v>
      </c>
      <c r="B44" s="51" t="s">
        <v>72</v>
      </c>
      <c r="C44" s="49" t="s">
        <v>51</v>
      </c>
      <c r="D44" s="43"/>
      <c r="E44" s="43">
        <v>1</v>
      </c>
      <c r="F44" s="43"/>
      <c r="G44" s="43">
        <v>1</v>
      </c>
      <c r="H44" s="43">
        <v>1</v>
      </c>
      <c r="I44" s="43">
        <f t="shared" ref="I44" si="63">Q44</f>
        <v>1</v>
      </c>
      <c r="J44" s="43">
        <v>36</v>
      </c>
      <c r="K44" s="43">
        <f t="shared" si="54"/>
        <v>36</v>
      </c>
      <c r="L44" s="43">
        <f t="shared" si="55"/>
        <v>36</v>
      </c>
      <c r="M44" s="43">
        <f t="shared" si="59"/>
        <v>18</v>
      </c>
      <c r="N44" s="43">
        <f t="shared" ref="N44:N51" si="64">V44+AD44+AL44+AT44+BB44+BJ44</f>
        <v>18</v>
      </c>
      <c r="O44" s="43">
        <f t="shared" si="60"/>
        <v>18</v>
      </c>
      <c r="P44" s="43">
        <f t="shared" si="61"/>
        <v>16</v>
      </c>
      <c r="Q44" s="43">
        <v>1</v>
      </c>
      <c r="R44" s="43"/>
      <c r="S44" s="43"/>
      <c r="T44" s="43"/>
      <c r="U44" s="43"/>
      <c r="V44" s="43">
        <f t="shared" si="62"/>
        <v>18</v>
      </c>
      <c r="W44" s="43">
        <v>2</v>
      </c>
      <c r="X44" s="43">
        <v>16</v>
      </c>
      <c r="Y44" s="43"/>
      <c r="Z44" s="43"/>
      <c r="AA44" s="43"/>
      <c r="AB44" s="43"/>
      <c r="AC44" s="43"/>
      <c r="AD44" s="43">
        <f t="shared" ref="AD44:AD65" si="65">(Y44*J44)-AE44-AF44</f>
        <v>0</v>
      </c>
      <c r="AE44" s="43"/>
      <c r="AF44" s="43"/>
      <c r="AG44" s="43"/>
      <c r="AH44" s="43"/>
      <c r="AI44" s="43"/>
      <c r="AJ44" s="43"/>
      <c r="AK44" s="43"/>
      <c r="AL44" s="43">
        <f t="shared" si="57"/>
        <v>0</v>
      </c>
      <c r="AM44" s="43"/>
      <c r="AN44" s="43"/>
      <c r="AO44" s="43"/>
      <c r="AP44" s="43"/>
      <c r="AQ44" s="43"/>
      <c r="AR44" s="43"/>
      <c r="AS44" s="43"/>
      <c r="AT44" s="43">
        <f t="shared" si="58"/>
        <v>0</v>
      </c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</row>
    <row r="45" spans="1:100" ht="25.5" x14ac:dyDescent="0.2">
      <c r="A45" s="43" t="s">
        <v>26</v>
      </c>
      <c r="B45" s="51" t="s">
        <v>73</v>
      </c>
      <c r="C45" s="49" t="s">
        <v>76</v>
      </c>
      <c r="D45" s="43">
        <v>2</v>
      </c>
      <c r="E45" s="43"/>
      <c r="F45" s="43"/>
      <c r="G45" s="43">
        <v>1</v>
      </c>
      <c r="H45" s="43">
        <v>1</v>
      </c>
      <c r="I45" s="43">
        <f t="shared" ref="I45" si="66">H45</f>
        <v>1</v>
      </c>
      <c r="J45" s="43">
        <v>36</v>
      </c>
      <c r="K45" s="43">
        <f t="shared" si="54"/>
        <v>36</v>
      </c>
      <c r="L45" s="43">
        <f t="shared" si="55"/>
        <v>36</v>
      </c>
      <c r="M45" s="43">
        <f t="shared" si="59"/>
        <v>36</v>
      </c>
      <c r="N45" s="43">
        <f t="shared" si="64"/>
        <v>0</v>
      </c>
      <c r="O45" s="43">
        <f t="shared" si="60"/>
        <v>0</v>
      </c>
      <c r="P45" s="43">
        <f t="shared" si="61"/>
        <v>32</v>
      </c>
      <c r="Q45" s="43"/>
      <c r="R45" s="43"/>
      <c r="S45" s="43"/>
      <c r="T45" s="43"/>
      <c r="U45" s="43"/>
      <c r="V45" s="43">
        <f t="shared" si="62"/>
        <v>0</v>
      </c>
      <c r="W45" s="43"/>
      <c r="X45" s="43"/>
      <c r="Y45" s="43">
        <v>1</v>
      </c>
      <c r="Z45" s="43"/>
      <c r="AA45" s="43"/>
      <c r="AB45" s="43"/>
      <c r="AC45" s="43"/>
      <c r="AD45" s="43">
        <f t="shared" si="65"/>
        <v>0</v>
      </c>
      <c r="AE45" s="43">
        <v>4</v>
      </c>
      <c r="AF45" s="43">
        <v>32</v>
      </c>
      <c r="AG45" s="43"/>
      <c r="AH45" s="43"/>
      <c r="AI45" s="43"/>
      <c r="AJ45" s="43"/>
      <c r="AK45" s="43"/>
      <c r="AL45" s="43">
        <f t="shared" si="57"/>
        <v>0</v>
      </c>
      <c r="AM45" s="43"/>
      <c r="AN45" s="43"/>
      <c r="AO45" s="43"/>
      <c r="AP45" s="43"/>
      <c r="AQ45" s="43"/>
      <c r="AR45" s="43"/>
      <c r="AS45" s="43"/>
      <c r="AT45" s="43">
        <f t="shared" si="58"/>
        <v>0</v>
      </c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</row>
    <row r="46" spans="1:100" ht="51" x14ac:dyDescent="0.2">
      <c r="A46" s="43" t="s">
        <v>26</v>
      </c>
      <c r="B46" s="51" t="s">
        <v>74</v>
      </c>
      <c r="C46" s="49" t="s">
        <v>113</v>
      </c>
      <c r="D46" s="43"/>
      <c r="E46" s="43">
        <v>3</v>
      </c>
      <c r="F46" s="43"/>
      <c r="G46" s="43">
        <v>1</v>
      </c>
      <c r="H46" s="43">
        <v>1</v>
      </c>
      <c r="I46" s="43">
        <f>H46</f>
        <v>1</v>
      </c>
      <c r="J46" s="43">
        <v>36</v>
      </c>
      <c r="K46" s="43">
        <v>36</v>
      </c>
      <c r="L46" s="43">
        <f t="shared" si="55"/>
        <v>36</v>
      </c>
      <c r="M46" s="43">
        <f>((Q46*J46)-V46)+((Y46*J46)-AD46)+((AG46*J46)-AL46)+((AO46*J46)-AT46)+((AW46*J46)-BB46)+((BE46*J46)-BJ46)</f>
        <v>18</v>
      </c>
      <c r="N46" s="43">
        <f>V46+AD46+AL46+AT46+BB46+BJ46</f>
        <v>18</v>
      </c>
      <c r="O46" s="43">
        <f t="shared" si="60"/>
        <v>18</v>
      </c>
      <c r="P46" s="43">
        <f t="shared" si="61"/>
        <v>16</v>
      </c>
      <c r="Q46" s="43"/>
      <c r="R46" s="43"/>
      <c r="S46" s="43"/>
      <c r="T46" s="43"/>
      <c r="U46" s="43"/>
      <c r="V46" s="43">
        <f t="shared" si="62"/>
        <v>0</v>
      </c>
      <c r="W46" s="43"/>
      <c r="X46" s="43"/>
      <c r="Y46" s="43"/>
      <c r="Z46" s="43"/>
      <c r="AA46" s="43"/>
      <c r="AB46" s="43"/>
      <c r="AC46" s="43"/>
      <c r="AD46" s="43">
        <f t="shared" si="65"/>
        <v>0</v>
      </c>
      <c r="AE46" s="43"/>
      <c r="AF46" s="43"/>
      <c r="AG46" s="43">
        <v>1</v>
      </c>
      <c r="AH46" s="43"/>
      <c r="AI46" s="43"/>
      <c r="AJ46" s="43"/>
      <c r="AK46" s="43"/>
      <c r="AL46" s="43">
        <f>(AG46*J46)-AM46-AN46</f>
        <v>18</v>
      </c>
      <c r="AM46" s="43">
        <v>2</v>
      </c>
      <c r="AN46" s="43">
        <v>16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</row>
    <row r="47" spans="1:100" ht="63.75" x14ac:dyDescent="0.2">
      <c r="A47" s="43" t="s">
        <v>26</v>
      </c>
      <c r="B47" s="51" t="s">
        <v>75</v>
      </c>
      <c r="C47" s="54" t="s">
        <v>114</v>
      </c>
      <c r="D47" s="43">
        <v>4</v>
      </c>
      <c r="E47" s="43"/>
      <c r="F47" s="43"/>
      <c r="G47" s="43">
        <v>1</v>
      </c>
      <c r="H47" s="43">
        <v>1</v>
      </c>
      <c r="I47" s="43">
        <f>H47</f>
        <v>1</v>
      </c>
      <c r="J47" s="43">
        <v>36</v>
      </c>
      <c r="K47" s="43">
        <f t="shared" si="54"/>
        <v>36</v>
      </c>
      <c r="L47" s="43">
        <f t="shared" si="55"/>
        <v>36</v>
      </c>
      <c r="M47" s="43">
        <f t="shared" si="59"/>
        <v>18</v>
      </c>
      <c r="N47" s="43">
        <f t="shared" si="64"/>
        <v>18</v>
      </c>
      <c r="O47" s="43">
        <f t="shared" si="60"/>
        <v>18</v>
      </c>
      <c r="P47" s="43">
        <f t="shared" si="61"/>
        <v>16</v>
      </c>
      <c r="Q47" s="43"/>
      <c r="R47" s="43"/>
      <c r="S47" s="43"/>
      <c r="T47" s="43"/>
      <c r="U47" s="43"/>
      <c r="V47" s="43">
        <f t="shared" si="62"/>
        <v>0</v>
      </c>
      <c r="W47" s="43"/>
      <c r="X47" s="43"/>
      <c r="Y47" s="43"/>
      <c r="Z47" s="43"/>
      <c r="AA47" s="43"/>
      <c r="AB47" s="43"/>
      <c r="AC47" s="43"/>
      <c r="AD47" s="43">
        <f t="shared" si="65"/>
        <v>0</v>
      </c>
      <c r="AE47" s="43"/>
      <c r="AF47" s="43"/>
      <c r="AG47" s="43"/>
      <c r="AH47" s="43"/>
      <c r="AI47" s="43"/>
      <c r="AJ47" s="43"/>
      <c r="AK47" s="43"/>
      <c r="AL47" s="43">
        <f t="shared" ref="AL47:AL65" si="67">(AG47*J47)-AM47-AN47</f>
        <v>0</v>
      </c>
      <c r="AM47" s="43"/>
      <c r="AN47" s="43"/>
      <c r="AO47" s="43">
        <v>1</v>
      </c>
      <c r="AP47" s="43"/>
      <c r="AQ47" s="43"/>
      <c r="AR47" s="43"/>
      <c r="AS47" s="43"/>
      <c r="AT47" s="43">
        <f>(AO47*J47)-AU47-AV47</f>
        <v>18</v>
      </c>
      <c r="AU47" s="43">
        <v>2</v>
      </c>
      <c r="AV47" s="43">
        <v>16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</row>
    <row r="48" spans="1:100" x14ac:dyDescent="0.2">
      <c r="A48" s="43" t="s">
        <v>26</v>
      </c>
      <c r="B48" s="51" t="s">
        <v>77</v>
      </c>
      <c r="C48" s="49" t="s">
        <v>53</v>
      </c>
      <c r="D48" s="43"/>
      <c r="E48" s="43">
        <v>1</v>
      </c>
      <c r="F48" s="43"/>
      <c r="G48" s="43">
        <v>1</v>
      </c>
      <c r="H48" s="43">
        <v>1</v>
      </c>
      <c r="I48" s="43">
        <f t="shared" ref="I48:I53" si="68">H48</f>
        <v>1</v>
      </c>
      <c r="J48" s="43">
        <v>36</v>
      </c>
      <c r="K48" s="43">
        <f t="shared" si="54"/>
        <v>36</v>
      </c>
      <c r="L48" s="43">
        <f t="shared" si="55"/>
        <v>36</v>
      </c>
      <c r="M48" s="43">
        <f t="shared" si="59"/>
        <v>18</v>
      </c>
      <c r="N48" s="43">
        <f t="shared" si="64"/>
        <v>18</v>
      </c>
      <c r="O48" s="43">
        <f t="shared" si="60"/>
        <v>18</v>
      </c>
      <c r="P48" s="43">
        <f t="shared" si="61"/>
        <v>16</v>
      </c>
      <c r="Q48" s="43">
        <v>1</v>
      </c>
      <c r="R48" s="43"/>
      <c r="S48" s="43"/>
      <c r="T48" s="43"/>
      <c r="U48" s="43"/>
      <c r="V48" s="43">
        <f t="shared" si="62"/>
        <v>18</v>
      </c>
      <c r="W48" s="43">
        <v>2</v>
      </c>
      <c r="X48" s="43">
        <v>16</v>
      </c>
      <c r="Y48" s="43"/>
      <c r="Z48" s="43"/>
      <c r="AA48" s="43"/>
      <c r="AB48" s="43"/>
      <c r="AC48" s="43"/>
      <c r="AD48" s="43">
        <f t="shared" si="65"/>
        <v>0</v>
      </c>
      <c r="AE48" s="43"/>
      <c r="AF48" s="43"/>
      <c r="AG48" s="43"/>
      <c r="AH48" s="43"/>
      <c r="AI48" s="43"/>
      <c r="AJ48" s="43"/>
      <c r="AK48" s="43"/>
      <c r="AL48" s="43">
        <f t="shared" si="67"/>
        <v>0</v>
      </c>
      <c r="AM48" s="43"/>
      <c r="AN48" s="43"/>
      <c r="AO48" s="43"/>
      <c r="AP48" s="43"/>
      <c r="AQ48" s="43"/>
      <c r="AR48" s="43"/>
      <c r="AS48" s="43"/>
      <c r="AT48" s="43">
        <f t="shared" ref="AT48:AT65" si="69">(AO48*J48)-AU48-AV48</f>
        <v>0</v>
      </c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</row>
    <row r="49" spans="1:100" x14ac:dyDescent="0.2">
      <c r="A49" s="43" t="s">
        <v>26</v>
      </c>
      <c r="B49" s="51" t="s">
        <v>78</v>
      </c>
      <c r="C49" s="49" t="str">
        <f>C26</f>
        <v>Управление качеством продукции</v>
      </c>
      <c r="D49" s="43"/>
      <c r="E49" s="43">
        <v>2</v>
      </c>
      <c r="F49" s="43"/>
      <c r="G49" s="43">
        <v>1</v>
      </c>
      <c r="H49" s="43">
        <v>1</v>
      </c>
      <c r="I49" s="43">
        <f t="shared" si="68"/>
        <v>1</v>
      </c>
      <c r="J49" s="43">
        <v>36</v>
      </c>
      <c r="K49" s="43">
        <v>36</v>
      </c>
      <c r="L49" s="43">
        <f t="shared" si="55"/>
        <v>36</v>
      </c>
      <c r="M49" s="43">
        <f t="shared" si="59"/>
        <v>18</v>
      </c>
      <c r="N49" s="43">
        <f t="shared" si="64"/>
        <v>18</v>
      </c>
      <c r="O49" s="43">
        <f t="shared" si="60"/>
        <v>18</v>
      </c>
      <c r="P49" s="43">
        <f t="shared" si="61"/>
        <v>16</v>
      </c>
      <c r="Q49" s="43"/>
      <c r="R49" s="43"/>
      <c r="S49" s="43"/>
      <c r="T49" s="43"/>
      <c r="U49" s="43"/>
      <c r="V49" s="43">
        <f t="shared" si="62"/>
        <v>0</v>
      </c>
      <c r="W49" s="43"/>
      <c r="X49" s="43"/>
      <c r="Y49" s="43">
        <v>1</v>
      </c>
      <c r="Z49" s="43"/>
      <c r="AA49" s="43"/>
      <c r="AB49" s="43"/>
      <c r="AC49" s="43"/>
      <c r="AD49" s="43">
        <f t="shared" si="65"/>
        <v>18</v>
      </c>
      <c r="AE49" s="43">
        <v>2</v>
      </c>
      <c r="AF49" s="43">
        <v>16</v>
      </c>
      <c r="AG49" s="43"/>
      <c r="AH49" s="43"/>
      <c r="AI49" s="43"/>
      <c r="AJ49" s="43"/>
      <c r="AK49" s="43"/>
      <c r="AL49" s="43">
        <f t="shared" si="67"/>
        <v>0</v>
      </c>
      <c r="AM49" s="43"/>
      <c r="AN49" s="43"/>
      <c r="AO49" s="43"/>
      <c r="AP49" s="43"/>
      <c r="AQ49" s="43"/>
      <c r="AR49" s="43"/>
      <c r="AS49" s="43"/>
      <c r="AT49" s="43">
        <f t="shared" si="69"/>
        <v>0</v>
      </c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</row>
    <row r="50" spans="1:100" x14ac:dyDescent="0.2">
      <c r="A50" s="43" t="s">
        <v>26</v>
      </c>
      <c r="B50" s="51" t="s">
        <v>79</v>
      </c>
      <c r="C50" s="49" t="str">
        <f>C27</f>
        <v>Научные основы стандартизации</v>
      </c>
      <c r="D50" s="43">
        <v>2</v>
      </c>
      <c r="E50" s="43"/>
      <c r="F50" s="43"/>
      <c r="G50" s="43">
        <v>1</v>
      </c>
      <c r="H50" s="43">
        <v>1</v>
      </c>
      <c r="I50" s="43">
        <f t="shared" si="68"/>
        <v>1</v>
      </c>
      <c r="J50" s="43">
        <v>36</v>
      </c>
      <c r="K50" s="43">
        <v>36</v>
      </c>
      <c r="L50" s="43">
        <f t="shared" si="55"/>
        <v>36</v>
      </c>
      <c r="M50" s="43">
        <f t="shared" si="59"/>
        <v>36</v>
      </c>
      <c r="N50" s="43">
        <f t="shared" si="64"/>
        <v>0</v>
      </c>
      <c r="O50" s="43">
        <f t="shared" si="60"/>
        <v>0</v>
      </c>
      <c r="P50" s="43">
        <f t="shared" si="61"/>
        <v>32</v>
      </c>
      <c r="Q50" s="43"/>
      <c r="R50" s="43"/>
      <c r="S50" s="43"/>
      <c r="T50" s="43"/>
      <c r="U50" s="43"/>
      <c r="V50" s="43">
        <f t="shared" si="62"/>
        <v>0</v>
      </c>
      <c r="W50" s="43"/>
      <c r="X50" s="43"/>
      <c r="Y50" s="43">
        <v>1</v>
      </c>
      <c r="Z50" s="43"/>
      <c r="AA50" s="43"/>
      <c r="AB50" s="43"/>
      <c r="AC50" s="43"/>
      <c r="AD50" s="43">
        <f t="shared" si="65"/>
        <v>0</v>
      </c>
      <c r="AE50" s="43">
        <v>4</v>
      </c>
      <c r="AF50" s="43">
        <v>32</v>
      </c>
      <c r="AG50" s="43"/>
      <c r="AH50" s="43"/>
      <c r="AI50" s="43"/>
      <c r="AJ50" s="43"/>
      <c r="AK50" s="43"/>
      <c r="AL50" s="43">
        <f t="shared" si="67"/>
        <v>0</v>
      </c>
      <c r="AM50" s="43"/>
      <c r="AN50" s="43"/>
      <c r="AO50" s="43"/>
      <c r="AP50" s="43"/>
      <c r="AQ50" s="43"/>
      <c r="AR50" s="43"/>
      <c r="AS50" s="43"/>
      <c r="AT50" s="43">
        <f t="shared" si="69"/>
        <v>0</v>
      </c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</row>
    <row r="51" spans="1:100" x14ac:dyDescent="0.2">
      <c r="A51" s="43" t="s">
        <v>26</v>
      </c>
      <c r="B51" s="51" t="s">
        <v>80</v>
      </c>
      <c r="C51" s="49" t="str">
        <f>C28</f>
        <v>Системный анализ проблем качества</v>
      </c>
      <c r="D51" s="43">
        <v>2</v>
      </c>
      <c r="E51" s="43"/>
      <c r="F51" s="43"/>
      <c r="G51" s="43">
        <v>1</v>
      </c>
      <c r="H51" s="43">
        <v>1</v>
      </c>
      <c r="I51" s="43">
        <f t="shared" si="68"/>
        <v>1</v>
      </c>
      <c r="J51" s="43">
        <v>36</v>
      </c>
      <c r="K51" s="43">
        <v>36</v>
      </c>
      <c r="L51" s="43">
        <f t="shared" si="55"/>
        <v>36</v>
      </c>
      <c r="M51" s="43">
        <f t="shared" si="59"/>
        <v>36</v>
      </c>
      <c r="N51" s="43">
        <f t="shared" si="64"/>
        <v>0</v>
      </c>
      <c r="O51" s="43">
        <f t="shared" si="60"/>
        <v>0</v>
      </c>
      <c r="P51" s="43">
        <f t="shared" si="61"/>
        <v>32</v>
      </c>
      <c r="Q51" s="43"/>
      <c r="R51" s="43"/>
      <c r="S51" s="43"/>
      <c r="T51" s="43"/>
      <c r="U51" s="43"/>
      <c r="V51" s="43">
        <f t="shared" si="62"/>
        <v>0</v>
      </c>
      <c r="W51" s="43"/>
      <c r="X51" s="43"/>
      <c r="Y51" s="43">
        <v>1</v>
      </c>
      <c r="Z51" s="43"/>
      <c r="AA51" s="43"/>
      <c r="AB51" s="43"/>
      <c r="AC51" s="43"/>
      <c r="AD51" s="43">
        <f t="shared" si="65"/>
        <v>0</v>
      </c>
      <c r="AE51" s="43">
        <v>4</v>
      </c>
      <c r="AF51" s="43">
        <v>32</v>
      </c>
      <c r="AG51" s="43"/>
      <c r="AH51" s="43"/>
      <c r="AI51" s="43"/>
      <c r="AJ51" s="43"/>
      <c r="AK51" s="43"/>
      <c r="AL51" s="43">
        <f t="shared" si="67"/>
        <v>0</v>
      </c>
      <c r="AM51" s="43"/>
      <c r="AN51" s="43"/>
      <c r="AO51" s="43"/>
      <c r="AP51" s="43"/>
      <c r="AQ51" s="43"/>
      <c r="AR51" s="43"/>
      <c r="AS51" s="43"/>
      <c r="AT51" s="43">
        <f t="shared" si="69"/>
        <v>0</v>
      </c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</row>
    <row r="52" spans="1:100" ht="25.5" x14ac:dyDescent="0.2">
      <c r="A52" s="43" t="s">
        <v>26</v>
      </c>
      <c r="B52" s="51" t="s">
        <v>81</v>
      </c>
      <c r="C52" s="49" t="str">
        <f>C29</f>
        <v>Современные аспекты организации промышленного производства</v>
      </c>
      <c r="D52" s="43">
        <v>3</v>
      </c>
      <c r="E52" s="43"/>
      <c r="F52" s="43"/>
      <c r="G52" s="43">
        <v>1</v>
      </c>
      <c r="H52" s="43">
        <v>1</v>
      </c>
      <c r="I52" s="43">
        <f t="shared" si="68"/>
        <v>1</v>
      </c>
      <c r="J52" s="43">
        <v>36</v>
      </c>
      <c r="K52" s="43">
        <v>36</v>
      </c>
      <c r="L52" s="43">
        <f t="shared" si="55"/>
        <v>36</v>
      </c>
      <c r="M52" s="43">
        <f>((Q52*J52)-V52)+((Y52*J52)-AD52)+((AG52*J52)-AL52)+((AO52*J52)-AT52)+((AW52*J52)-BB52)+((BE52*J52)-BJ52)</f>
        <v>36</v>
      </c>
      <c r="N52" s="43">
        <f>V52+AD52+AL52+AT52+BB52+BJ52</f>
        <v>0</v>
      </c>
      <c r="O52" s="43">
        <f t="shared" si="60"/>
        <v>0</v>
      </c>
      <c r="P52" s="43">
        <f t="shared" si="61"/>
        <v>32</v>
      </c>
      <c r="Q52" s="43"/>
      <c r="R52" s="43"/>
      <c r="S52" s="43"/>
      <c r="T52" s="43"/>
      <c r="U52" s="43"/>
      <c r="V52" s="43">
        <f t="shared" si="62"/>
        <v>0</v>
      </c>
      <c r="W52" s="43"/>
      <c r="X52" s="43"/>
      <c r="Y52" s="43"/>
      <c r="Z52" s="43"/>
      <c r="AA52" s="43"/>
      <c r="AB52" s="43"/>
      <c r="AC52" s="43"/>
      <c r="AD52" s="43">
        <f t="shared" si="65"/>
        <v>0</v>
      </c>
      <c r="AE52" s="43"/>
      <c r="AF52" s="43"/>
      <c r="AG52" s="43">
        <v>1</v>
      </c>
      <c r="AH52" s="43"/>
      <c r="AI52" s="43"/>
      <c r="AJ52" s="43"/>
      <c r="AK52" s="43"/>
      <c r="AL52" s="43">
        <f t="shared" si="67"/>
        <v>0</v>
      </c>
      <c r="AM52" s="43">
        <v>4</v>
      </c>
      <c r="AN52" s="43">
        <v>32</v>
      </c>
      <c r="AO52" s="43"/>
      <c r="AP52" s="43"/>
      <c r="AQ52" s="43"/>
      <c r="AR52" s="43"/>
      <c r="AS52" s="43"/>
      <c r="AT52" s="43">
        <f t="shared" si="69"/>
        <v>0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</row>
    <row r="53" spans="1:100" ht="12.75" customHeight="1" x14ac:dyDescent="0.2">
      <c r="A53" s="43" t="s">
        <v>26</v>
      </c>
      <c r="B53" s="51" t="s">
        <v>93</v>
      </c>
      <c r="C53" s="55" t="s">
        <v>52</v>
      </c>
      <c r="D53" s="43"/>
      <c r="E53" s="43">
        <v>4</v>
      </c>
      <c r="F53" s="43"/>
      <c r="G53" s="43">
        <v>1</v>
      </c>
      <c r="H53" s="43">
        <v>1</v>
      </c>
      <c r="I53" s="43">
        <f t="shared" si="68"/>
        <v>1</v>
      </c>
      <c r="J53" s="43">
        <v>36</v>
      </c>
      <c r="K53" s="43">
        <v>36</v>
      </c>
      <c r="L53" s="43">
        <f t="shared" ref="L53" si="70">H53*J53</f>
        <v>36</v>
      </c>
      <c r="M53" s="43">
        <f t="shared" si="59"/>
        <v>18</v>
      </c>
      <c r="N53" s="43">
        <v>18</v>
      </c>
      <c r="O53" s="43"/>
      <c r="P53" s="43">
        <v>16</v>
      </c>
      <c r="Q53" s="43">
        <f>SUM(Q54:Q57)/4</f>
        <v>0</v>
      </c>
      <c r="R53" s="43">
        <f t="shared" ref="R53:BL53" si="71">SUM(R54:R57)/4</f>
        <v>0</v>
      </c>
      <c r="S53" s="43">
        <f t="shared" si="71"/>
        <v>0</v>
      </c>
      <c r="T53" s="43">
        <f t="shared" si="71"/>
        <v>0</v>
      </c>
      <c r="U53" s="43">
        <f t="shared" si="71"/>
        <v>0</v>
      </c>
      <c r="V53" s="43">
        <f t="shared" si="71"/>
        <v>0</v>
      </c>
      <c r="W53" s="43">
        <f t="shared" si="71"/>
        <v>0</v>
      </c>
      <c r="X53" s="43">
        <f t="shared" si="71"/>
        <v>0</v>
      </c>
      <c r="Y53" s="43">
        <f t="shared" si="71"/>
        <v>0</v>
      </c>
      <c r="Z53" s="43">
        <f t="shared" si="71"/>
        <v>0</v>
      </c>
      <c r="AA53" s="43">
        <f t="shared" si="71"/>
        <v>0</v>
      </c>
      <c r="AB53" s="43">
        <f t="shared" si="71"/>
        <v>0</v>
      </c>
      <c r="AC53" s="43">
        <f t="shared" si="71"/>
        <v>0</v>
      </c>
      <c r="AD53" s="43">
        <f t="shared" si="71"/>
        <v>0</v>
      </c>
      <c r="AE53" s="43">
        <f t="shared" si="71"/>
        <v>0</v>
      </c>
      <c r="AF53" s="43">
        <f t="shared" si="71"/>
        <v>0</v>
      </c>
      <c r="AG53" s="43">
        <f t="shared" si="71"/>
        <v>0</v>
      </c>
      <c r="AH53" s="43">
        <f t="shared" si="71"/>
        <v>0</v>
      </c>
      <c r="AI53" s="43">
        <f t="shared" si="71"/>
        <v>0</v>
      </c>
      <c r="AJ53" s="43">
        <f t="shared" si="71"/>
        <v>0</v>
      </c>
      <c r="AK53" s="43">
        <f t="shared" si="71"/>
        <v>0</v>
      </c>
      <c r="AL53" s="43">
        <f t="shared" si="71"/>
        <v>0</v>
      </c>
      <c r="AM53" s="43">
        <f t="shared" si="71"/>
        <v>0</v>
      </c>
      <c r="AN53" s="43">
        <f t="shared" si="71"/>
        <v>0</v>
      </c>
      <c r="AO53" s="43">
        <f t="shared" si="71"/>
        <v>1</v>
      </c>
      <c r="AP53" s="43">
        <f t="shared" si="71"/>
        <v>0</v>
      </c>
      <c r="AQ53" s="43">
        <f t="shared" si="71"/>
        <v>0</v>
      </c>
      <c r="AR53" s="43">
        <f t="shared" si="71"/>
        <v>0</v>
      </c>
      <c r="AS53" s="43">
        <f t="shared" si="71"/>
        <v>0</v>
      </c>
      <c r="AT53" s="43">
        <f t="shared" si="71"/>
        <v>18</v>
      </c>
      <c r="AU53" s="43">
        <f t="shared" si="71"/>
        <v>2</v>
      </c>
      <c r="AV53" s="43">
        <f t="shared" si="71"/>
        <v>16</v>
      </c>
      <c r="AW53" s="43">
        <f t="shared" si="71"/>
        <v>0</v>
      </c>
      <c r="AX53" s="43">
        <f t="shared" si="71"/>
        <v>0</v>
      </c>
      <c r="AY53" s="43">
        <f t="shared" si="71"/>
        <v>0</v>
      </c>
      <c r="AZ53" s="43">
        <f t="shared" si="71"/>
        <v>0</v>
      </c>
      <c r="BA53" s="43">
        <f t="shared" si="71"/>
        <v>0</v>
      </c>
      <c r="BB53" s="43">
        <f t="shared" si="71"/>
        <v>0</v>
      </c>
      <c r="BC53" s="43">
        <f t="shared" si="71"/>
        <v>0</v>
      </c>
      <c r="BD53" s="43">
        <f t="shared" si="71"/>
        <v>0</v>
      </c>
      <c r="BE53" s="43">
        <f t="shared" si="71"/>
        <v>0</v>
      </c>
      <c r="BF53" s="43">
        <f t="shared" si="71"/>
        <v>0</v>
      </c>
      <c r="BG53" s="43">
        <f t="shared" si="71"/>
        <v>0</v>
      </c>
      <c r="BH53" s="43">
        <f t="shared" si="71"/>
        <v>0</v>
      </c>
      <c r="BI53" s="43">
        <f t="shared" si="71"/>
        <v>0</v>
      </c>
      <c r="BJ53" s="43">
        <f t="shared" si="71"/>
        <v>0</v>
      </c>
      <c r="BK53" s="43">
        <f t="shared" si="71"/>
        <v>0</v>
      </c>
      <c r="BL53" s="43">
        <f t="shared" si="71"/>
        <v>0</v>
      </c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</row>
    <row r="54" spans="1:100" x14ac:dyDescent="0.2">
      <c r="A54" s="43" t="s">
        <v>26</v>
      </c>
      <c r="B54" s="51" t="s">
        <v>94</v>
      </c>
      <c r="C54" s="49" t="s">
        <v>56</v>
      </c>
      <c r="D54" s="43"/>
      <c r="E54" s="43">
        <v>4</v>
      </c>
      <c r="F54" s="43"/>
      <c r="G54" s="43">
        <v>1</v>
      </c>
      <c r="H54" s="43">
        <v>1</v>
      </c>
      <c r="I54" s="43">
        <f>H54</f>
        <v>1</v>
      </c>
      <c r="J54" s="43">
        <v>36</v>
      </c>
      <c r="K54" s="43">
        <v>36</v>
      </c>
      <c r="L54" s="43">
        <v>36</v>
      </c>
      <c r="M54" s="43">
        <f t="shared" si="59"/>
        <v>18</v>
      </c>
      <c r="N54" s="43">
        <v>18</v>
      </c>
      <c r="O54" s="43">
        <f t="shared" si="60"/>
        <v>18</v>
      </c>
      <c r="P54" s="43">
        <v>16</v>
      </c>
      <c r="Q54" s="43"/>
      <c r="R54" s="43"/>
      <c r="S54" s="43"/>
      <c r="T54" s="43"/>
      <c r="U54" s="43"/>
      <c r="V54" s="43">
        <f t="shared" si="62"/>
        <v>0</v>
      </c>
      <c r="W54" s="43"/>
      <c r="X54" s="43"/>
      <c r="Y54" s="43"/>
      <c r="Z54" s="43"/>
      <c r="AA54" s="43"/>
      <c r="AB54" s="43"/>
      <c r="AC54" s="43"/>
      <c r="AD54" s="43">
        <f t="shared" si="65"/>
        <v>0</v>
      </c>
      <c r="AE54" s="43"/>
      <c r="AF54" s="43"/>
      <c r="AG54" s="43"/>
      <c r="AH54" s="43"/>
      <c r="AI54" s="43"/>
      <c r="AJ54" s="43"/>
      <c r="AK54" s="43"/>
      <c r="AL54" s="43">
        <f t="shared" si="67"/>
        <v>0</v>
      </c>
      <c r="AM54" s="43"/>
      <c r="AN54" s="43"/>
      <c r="AO54" s="43">
        <v>1</v>
      </c>
      <c r="AP54" s="43"/>
      <c r="AQ54" s="43"/>
      <c r="AR54" s="43"/>
      <c r="AS54" s="43"/>
      <c r="AT54" s="43">
        <f t="shared" si="69"/>
        <v>18</v>
      </c>
      <c r="AU54" s="43">
        <v>2</v>
      </c>
      <c r="AV54" s="43">
        <v>16</v>
      </c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</row>
    <row r="55" spans="1:100" x14ac:dyDescent="0.2">
      <c r="A55" s="43" t="s">
        <v>40</v>
      </c>
      <c r="B55" s="51" t="s">
        <v>95</v>
      </c>
      <c r="C55" s="49" t="s">
        <v>57</v>
      </c>
      <c r="D55" s="43"/>
      <c r="E55" s="43">
        <v>4</v>
      </c>
      <c r="F55" s="43"/>
      <c r="G55" s="43">
        <v>1</v>
      </c>
      <c r="H55" s="43">
        <v>1</v>
      </c>
      <c r="I55" s="43">
        <f t="shared" ref="I55" si="72">Q55</f>
        <v>0</v>
      </c>
      <c r="J55" s="43">
        <v>36</v>
      </c>
      <c r="K55" s="43">
        <v>36</v>
      </c>
      <c r="L55" s="43">
        <v>36</v>
      </c>
      <c r="M55" s="43">
        <f t="shared" si="59"/>
        <v>18</v>
      </c>
      <c r="N55" s="43">
        <v>18</v>
      </c>
      <c r="O55" s="43">
        <f t="shared" si="60"/>
        <v>-18</v>
      </c>
      <c r="P55" s="43">
        <v>16</v>
      </c>
      <c r="Q55" s="43"/>
      <c r="R55" s="43"/>
      <c r="S55" s="43"/>
      <c r="T55" s="43"/>
      <c r="U55" s="43"/>
      <c r="V55" s="43">
        <f t="shared" si="62"/>
        <v>0</v>
      </c>
      <c r="W55" s="43"/>
      <c r="X55" s="43"/>
      <c r="Y55" s="43"/>
      <c r="Z55" s="43"/>
      <c r="AA55" s="43"/>
      <c r="AB55" s="43"/>
      <c r="AC55" s="43"/>
      <c r="AD55" s="43">
        <f t="shared" si="65"/>
        <v>0</v>
      </c>
      <c r="AE55" s="43"/>
      <c r="AF55" s="43"/>
      <c r="AG55" s="43"/>
      <c r="AH55" s="43"/>
      <c r="AI55" s="43"/>
      <c r="AJ55" s="43"/>
      <c r="AK55" s="43"/>
      <c r="AL55" s="43">
        <f t="shared" si="67"/>
        <v>0</v>
      </c>
      <c r="AM55" s="43"/>
      <c r="AN55" s="43"/>
      <c r="AO55" s="43">
        <v>1</v>
      </c>
      <c r="AP55" s="43"/>
      <c r="AQ55" s="43"/>
      <c r="AR55" s="43"/>
      <c r="AS55" s="43"/>
      <c r="AT55" s="43">
        <f t="shared" si="69"/>
        <v>18</v>
      </c>
      <c r="AU55" s="43">
        <v>2</v>
      </c>
      <c r="AV55" s="43">
        <v>16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</row>
    <row r="56" spans="1:100" ht="38.25" x14ac:dyDescent="0.2">
      <c r="A56" s="43" t="s">
        <v>40</v>
      </c>
      <c r="B56" s="51" t="s">
        <v>96</v>
      </c>
      <c r="C56" s="49" t="s">
        <v>58</v>
      </c>
      <c r="D56" s="43"/>
      <c r="E56" s="43">
        <v>4</v>
      </c>
      <c r="F56" s="43"/>
      <c r="G56" s="43">
        <v>1</v>
      </c>
      <c r="H56" s="43">
        <v>1</v>
      </c>
      <c r="I56" s="43">
        <v>0</v>
      </c>
      <c r="J56" s="43">
        <v>36</v>
      </c>
      <c r="K56" s="43">
        <v>36</v>
      </c>
      <c r="L56" s="43">
        <v>36</v>
      </c>
      <c r="M56" s="43">
        <f t="shared" si="59"/>
        <v>18</v>
      </c>
      <c r="N56" s="43">
        <v>18</v>
      </c>
      <c r="O56" s="43">
        <f t="shared" si="60"/>
        <v>-18</v>
      </c>
      <c r="P56" s="43">
        <v>16</v>
      </c>
      <c r="Q56" s="43"/>
      <c r="R56" s="43"/>
      <c r="S56" s="43"/>
      <c r="T56" s="43"/>
      <c r="U56" s="43"/>
      <c r="V56" s="43">
        <f t="shared" si="62"/>
        <v>0</v>
      </c>
      <c r="W56" s="43"/>
      <c r="X56" s="43"/>
      <c r="Y56" s="43"/>
      <c r="Z56" s="43"/>
      <c r="AA56" s="43"/>
      <c r="AB56" s="43"/>
      <c r="AC56" s="43"/>
      <c r="AD56" s="43">
        <f t="shared" si="65"/>
        <v>0</v>
      </c>
      <c r="AE56" s="43"/>
      <c r="AF56" s="43"/>
      <c r="AG56" s="43"/>
      <c r="AH56" s="43"/>
      <c r="AI56" s="43"/>
      <c r="AJ56" s="43"/>
      <c r="AK56" s="43"/>
      <c r="AL56" s="43">
        <f t="shared" si="67"/>
        <v>0</v>
      </c>
      <c r="AM56" s="43"/>
      <c r="AN56" s="43"/>
      <c r="AO56" s="43">
        <v>1</v>
      </c>
      <c r="AP56" s="43"/>
      <c r="AQ56" s="43"/>
      <c r="AR56" s="43"/>
      <c r="AS56" s="43"/>
      <c r="AT56" s="43">
        <f t="shared" si="69"/>
        <v>18</v>
      </c>
      <c r="AU56" s="43">
        <v>2</v>
      </c>
      <c r="AV56" s="43">
        <v>16</v>
      </c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</row>
    <row r="57" spans="1:100" ht="38.25" x14ac:dyDescent="0.2">
      <c r="A57" s="43" t="s">
        <v>40</v>
      </c>
      <c r="B57" s="51" t="s">
        <v>97</v>
      </c>
      <c r="C57" s="49" t="s">
        <v>59</v>
      </c>
      <c r="D57" s="43"/>
      <c r="E57" s="43">
        <v>4</v>
      </c>
      <c r="F57" s="43"/>
      <c r="G57" s="43">
        <v>1</v>
      </c>
      <c r="H57" s="43">
        <v>1</v>
      </c>
      <c r="I57" s="43">
        <f t="shared" ref="I57" si="73">Q57</f>
        <v>0</v>
      </c>
      <c r="J57" s="43">
        <v>36</v>
      </c>
      <c r="K57" s="43">
        <v>36</v>
      </c>
      <c r="L57" s="43">
        <v>36</v>
      </c>
      <c r="M57" s="43">
        <f t="shared" si="59"/>
        <v>18</v>
      </c>
      <c r="N57" s="43">
        <v>18</v>
      </c>
      <c r="O57" s="43">
        <f t="shared" si="60"/>
        <v>-18</v>
      </c>
      <c r="P57" s="43">
        <v>16</v>
      </c>
      <c r="Q57" s="43"/>
      <c r="R57" s="43"/>
      <c r="S57" s="43"/>
      <c r="T57" s="43"/>
      <c r="U57" s="43"/>
      <c r="V57" s="43">
        <f t="shared" si="62"/>
        <v>0</v>
      </c>
      <c r="W57" s="43"/>
      <c r="X57" s="43"/>
      <c r="Y57" s="43"/>
      <c r="Z57" s="43"/>
      <c r="AA57" s="43"/>
      <c r="AB57" s="43"/>
      <c r="AC57" s="43"/>
      <c r="AD57" s="43">
        <f t="shared" si="65"/>
        <v>0</v>
      </c>
      <c r="AE57" s="43"/>
      <c r="AF57" s="43"/>
      <c r="AG57" s="43"/>
      <c r="AH57" s="43"/>
      <c r="AI57" s="43"/>
      <c r="AJ57" s="43"/>
      <c r="AK57" s="43"/>
      <c r="AL57" s="43">
        <f t="shared" si="67"/>
        <v>0</v>
      </c>
      <c r="AM57" s="43"/>
      <c r="AN57" s="43"/>
      <c r="AO57" s="43">
        <v>1</v>
      </c>
      <c r="AP57" s="43"/>
      <c r="AQ57" s="43"/>
      <c r="AR57" s="43"/>
      <c r="AS57" s="43"/>
      <c r="AT57" s="43">
        <f t="shared" si="69"/>
        <v>18</v>
      </c>
      <c r="AU57" s="43">
        <v>2</v>
      </c>
      <c r="AV57" s="43">
        <v>16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</row>
    <row r="58" spans="1:100" ht="12.75" customHeight="1" x14ac:dyDescent="0.2">
      <c r="A58" s="43" t="s">
        <v>40</v>
      </c>
      <c r="B58" s="51"/>
      <c r="C58" s="55" t="s">
        <v>55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>
        <f>SUM(Q59:Q60)</f>
        <v>0</v>
      </c>
      <c r="R58" s="43">
        <f t="shared" ref="R58:BL58" si="74">SUM(R59:R60)</f>
        <v>0</v>
      </c>
      <c r="S58" s="43">
        <f t="shared" si="74"/>
        <v>0</v>
      </c>
      <c r="T58" s="43">
        <f t="shared" si="74"/>
        <v>0</v>
      </c>
      <c r="U58" s="43">
        <f t="shared" si="74"/>
        <v>0</v>
      </c>
      <c r="V58" s="43">
        <f t="shared" si="74"/>
        <v>0</v>
      </c>
      <c r="W58" s="43">
        <f t="shared" si="74"/>
        <v>0</v>
      </c>
      <c r="X58" s="43">
        <f t="shared" si="74"/>
        <v>0</v>
      </c>
      <c r="Y58" s="43">
        <f t="shared" si="74"/>
        <v>1</v>
      </c>
      <c r="Z58" s="43">
        <f t="shared" si="74"/>
        <v>0</v>
      </c>
      <c r="AA58" s="43">
        <f t="shared" si="74"/>
        <v>0</v>
      </c>
      <c r="AB58" s="43">
        <f t="shared" si="74"/>
        <v>0</v>
      </c>
      <c r="AC58" s="43">
        <f t="shared" si="74"/>
        <v>0</v>
      </c>
      <c r="AD58" s="43">
        <f t="shared" si="74"/>
        <v>18</v>
      </c>
      <c r="AE58" s="43">
        <f t="shared" si="74"/>
        <v>2</v>
      </c>
      <c r="AF58" s="43">
        <f t="shared" si="74"/>
        <v>16</v>
      </c>
      <c r="AG58" s="43">
        <f t="shared" si="74"/>
        <v>0</v>
      </c>
      <c r="AH58" s="43">
        <f t="shared" si="74"/>
        <v>0</v>
      </c>
      <c r="AI58" s="43">
        <f t="shared" si="74"/>
        <v>0</v>
      </c>
      <c r="AJ58" s="43">
        <f t="shared" si="74"/>
        <v>0</v>
      </c>
      <c r="AK58" s="43">
        <f t="shared" si="74"/>
        <v>0</v>
      </c>
      <c r="AL58" s="43">
        <f t="shared" si="74"/>
        <v>0</v>
      </c>
      <c r="AM58" s="43">
        <f t="shared" si="74"/>
        <v>0</v>
      </c>
      <c r="AN58" s="43">
        <f t="shared" si="74"/>
        <v>0</v>
      </c>
      <c r="AO58" s="43">
        <f t="shared" si="74"/>
        <v>1</v>
      </c>
      <c r="AP58" s="43">
        <f t="shared" si="74"/>
        <v>0</v>
      </c>
      <c r="AQ58" s="43">
        <f t="shared" si="74"/>
        <v>0</v>
      </c>
      <c r="AR58" s="43">
        <f t="shared" si="74"/>
        <v>0</v>
      </c>
      <c r="AS58" s="43">
        <f t="shared" si="74"/>
        <v>0</v>
      </c>
      <c r="AT58" s="43">
        <f t="shared" si="74"/>
        <v>18</v>
      </c>
      <c r="AU58" s="43">
        <f t="shared" si="74"/>
        <v>2</v>
      </c>
      <c r="AV58" s="43">
        <f t="shared" si="74"/>
        <v>16</v>
      </c>
      <c r="AW58" s="43">
        <f t="shared" si="74"/>
        <v>0</v>
      </c>
      <c r="AX58" s="43">
        <f t="shared" si="74"/>
        <v>0</v>
      </c>
      <c r="AY58" s="43">
        <f t="shared" si="74"/>
        <v>0</v>
      </c>
      <c r="AZ58" s="43">
        <f t="shared" si="74"/>
        <v>0</v>
      </c>
      <c r="BA58" s="43">
        <f t="shared" si="74"/>
        <v>0</v>
      </c>
      <c r="BB58" s="43">
        <f t="shared" si="74"/>
        <v>0</v>
      </c>
      <c r="BC58" s="43">
        <f t="shared" si="74"/>
        <v>0</v>
      </c>
      <c r="BD58" s="43">
        <f t="shared" si="74"/>
        <v>0</v>
      </c>
      <c r="BE58" s="43">
        <f t="shared" si="74"/>
        <v>0</v>
      </c>
      <c r="BF58" s="43">
        <f t="shared" si="74"/>
        <v>0</v>
      </c>
      <c r="BG58" s="43">
        <f t="shared" si="74"/>
        <v>0</v>
      </c>
      <c r="BH58" s="43">
        <f t="shared" si="74"/>
        <v>0</v>
      </c>
      <c r="BI58" s="43">
        <f t="shared" si="74"/>
        <v>0</v>
      </c>
      <c r="BJ58" s="43">
        <f t="shared" si="74"/>
        <v>0</v>
      </c>
      <c r="BK58" s="43">
        <f t="shared" si="74"/>
        <v>0</v>
      </c>
      <c r="BL58" s="43">
        <f t="shared" si="74"/>
        <v>0</v>
      </c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</row>
    <row r="59" spans="1:100" ht="25.5" x14ac:dyDescent="0.2">
      <c r="A59" s="43" t="s">
        <v>40</v>
      </c>
      <c r="B59" s="51" t="s">
        <v>82</v>
      </c>
      <c r="C59" s="49" t="s">
        <v>60</v>
      </c>
      <c r="D59" s="43"/>
      <c r="E59" s="43">
        <v>2</v>
      </c>
      <c r="F59" s="43"/>
      <c r="G59" s="43">
        <v>1</v>
      </c>
      <c r="H59" s="43">
        <v>1</v>
      </c>
      <c r="I59" s="43">
        <f t="shared" ref="I59" si="75">Q59</f>
        <v>0</v>
      </c>
      <c r="J59" s="43">
        <v>36</v>
      </c>
      <c r="K59" s="43">
        <f t="shared" ref="K59:K63" si="76">J59*G59</f>
        <v>36</v>
      </c>
      <c r="L59" s="43">
        <v>36</v>
      </c>
      <c r="M59" s="43">
        <v>2</v>
      </c>
      <c r="N59" s="43">
        <v>18</v>
      </c>
      <c r="O59" s="43">
        <f t="shared" si="60"/>
        <v>-2</v>
      </c>
      <c r="P59" s="43">
        <v>16</v>
      </c>
      <c r="Q59" s="43"/>
      <c r="R59" s="43"/>
      <c r="S59" s="43"/>
      <c r="T59" s="43"/>
      <c r="U59" s="43"/>
      <c r="V59" s="43">
        <f t="shared" si="62"/>
        <v>0</v>
      </c>
      <c r="W59" s="43"/>
      <c r="X59" s="43"/>
      <c r="Y59" s="43">
        <v>1</v>
      </c>
      <c r="Z59" s="43"/>
      <c r="AA59" s="43"/>
      <c r="AB59" s="43"/>
      <c r="AC59" s="43"/>
      <c r="AD59" s="43">
        <f t="shared" si="65"/>
        <v>18</v>
      </c>
      <c r="AE59" s="43">
        <v>2</v>
      </c>
      <c r="AF59" s="43">
        <v>16</v>
      </c>
      <c r="AG59" s="43"/>
      <c r="AH59" s="43"/>
      <c r="AI59" s="43"/>
      <c r="AJ59" s="43"/>
      <c r="AK59" s="43"/>
      <c r="AL59" s="43">
        <f t="shared" si="67"/>
        <v>0</v>
      </c>
      <c r="AM59" s="43"/>
      <c r="AN59" s="43"/>
      <c r="AO59" s="43"/>
      <c r="AP59" s="43"/>
      <c r="AQ59" s="43"/>
      <c r="AR59" s="43"/>
      <c r="AS59" s="43"/>
      <c r="AT59" s="43">
        <f t="shared" si="69"/>
        <v>0</v>
      </c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</row>
    <row r="60" spans="1:100" ht="25.5" x14ac:dyDescent="0.2">
      <c r="A60" s="43" t="s">
        <v>40</v>
      </c>
      <c r="B60" s="51" t="s">
        <v>98</v>
      </c>
      <c r="C60" s="49" t="s">
        <v>61</v>
      </c>
      <c r="D60" s="43"/>
      <c r="E60" s="43">
        <v>4</v>
      </c>
      <c r="F60" s="43"/>
      <c r="G60" s="43">
        <v>1</v>
      </c>
      <c r="H60" s="43">
        <v>1</v>
      </c>
      <c r="I60" s="43">
        <v>0</v>
      </c>
      <c r="J60" s="43">
        <v>36</v>
      </c>
      <c r="K60" s="43">
        <f t="shared" si="76"/>
        <v>36</v>
      </c>
      <c r="L60" s="43">
        <v>36</v>
      </c>
      <c r="M60" s="43">
        <v>2</v>
      </c>
      <c r="N60" s="43">
        <v>18</v>
      </c>
      <c r="O60" s="43">
        <f t="shared" si="60"/>
        <v>-2</v>
      </c>
      <c r="P60" s="43">
        <v>16</v>
      </c>
      <c r="Q60" s="43"/>
      <c r="R60" s="43"/>
      <c r="S60" s="43"/>
      <c r="T60" s="43"/>
      <c r="U60" s="43"/>
      <c r="V60" s="43">
        <f t="shared" si="62"/>
        <v>0</v>
      </c>
      <c r="W60" s="43"/>
      <c r="X60" s="43"/>
      <c r="Y60" s="43"/>
      <c r="Z60" s="43"/>
      <c r="AA60" s="43"/>
      <c r="AB60" s="43"/>
      <c r="AC60" s="43"/>
      <c r="AD60" s="43">
        <f t="shared" si="65"/>
        <v>0</v>
      </c>
      <c r="AE60" s="43"/>
      <c r="AF60" s="43"/>
      <c r="AG60" s="43"/>
      <c r="AH60" s="43"/>
      <c r="AI60" s="43"/>
      <c r="AJ60" s="43"/>
      <c r="AK60" s="43"/>
      <c r="AL60" s="43">
        <f t="shared" si="67"/>
        <v>0</v>
      </c>
      <c r="AM60" s="43"/>
      <c r="AN60" s="43"/>
      <c r="AO60" s="43">
        <v>1</v>
      </c>
      <c r="AP60" s="43"/>
      <c r="AQ60" s="43"/>
      <c r="AR60" s="43"/>
      <c r="AS60" s="43"/>
      <c r="AT60" s="43">
        <f t="shared" si="69"/>
        <v>18</v>
      </c>
      <c r="AU60" s="43">
        <v>2</v>
      </c>
      <c r="AV60" s="43">
        <v>16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</row>
    <row r="61" spans="1:100" ht="12.75" customHeight="1" x14ac:dyDescent="0.2">
      <c r="A61" s="43" t="s">
        <v>26</v>
      </c>
      <c r="B61" s="51"/>
      <c r="C61" s="56" t="s">
        <v>62</v>
      </c>
      <c r="D61" s="43"/>
      <c r="E61" s="43"/>
      <c r="F61" s="43"/>
      <c r="G61" s="43">
        <v>2</v>
      </c>
      <c r="H61" s="43">
        <v>2</v>
      </c>
      <c r="I61" s="43">
        <f>Y61+AO61</f>
        <v>2</v>
      </c>
      <c r="J61" s="43">
        <v>36</v>
      </c>
      <c r="K61" s="43">
        <f t="shared" si="76"/>
        <v>72</v>
      </c>
      <c r="L61" s="43">
        <v>36</v>
      </c>
      <c r="M61" s="43">
        <f>M62+M63</f>
        <v>4</v>
      </c>
      <c r="N61" s="43">
        <f>N62+N63</f>
        <v>36</v>
      </c>
      <c r="O61" s="43"/>
      <c r="P61" s="43">
        <f>P62+P63</f>
        <v>32</v>
      </c>
      <c r="Q61" s="43">
        <f t="shared" ref="Q61:V61" si="77">SUM(Q62:Q63)</f>
        <v>0</v>
      </c>
      <c r="R61" s="43">
        <f t="shared" si="77"/>
        <v>0</v>
      </c>
      <c r="S61" s="43">
        <f t="shared" si="77"/>
        <v>0</v>
      </c>
      <c r="T61" s="43">
        <f t="shared" si="77"/>
        <v>0</v>
      </c>
      <c r="U61" s="43">
        <f t="shared" si="77"/>
        <v>0</v>
      </c>
      <c r="V61" s="43">
        <f t="shared" si="77"/>
        <v>0</v>
      </c>
      <c r="W61" s="43">
        <f>SUM(W62:W63)</f>
        <v>0</v>
      </c>
      <c r="X61" s="43">
        <f t="shared" ref="X61:BL61" si="78">SUM(X62:X63)</f>
        <v>0</v>
      </c>
      <c r="Y61" s="43">
        <f t="shared" si="78"/>
        <v>1</v>
      </c>
      <c r="Z61" s="43">
        <f t="shared" si="78"/>
        <v>0</v>
      </c>
      <c r="AA61" s="43">
        <f t="shared" si="78"/>
        <v>0</v>
      </c>
      <c r="AB61" s="43">
        <f t="shared" si="78"/>
        <v>0</v>
      </c>
      <c r="AC61" s="43">
        <f t="shared" si="78"/>
        <v>0</v>
      </c>
      <c r="AD61" s="43">
        <f t="shared" si="78"/>
        <v>18</v>
      </c>
      <c r="AE61" s="43">
        <f t="shared" si="78"/>
        <v>2</v>
      </c>
      <c r="AF61" s="43">
        <f t="shared" si="78"/>
        <v>16</v>
      </c>
      <c r="AG61" s="43">
        <f t="shared" si="78"/>
        <v>0</v>
      </c>
      <c r="AH61" s="43">
        <f t="shared" si="78"/>
        <v>0</v>
      </c>
      <c r="AI61" s="43">
        <f t="shared" si="78"/>
        <v>0</v>
      </c>
      <c r="AJ61" s="43">
        <f t="shared" si="78"/>
        <v>0</v>
      </c>
      <c r="AK61" s="43">
        <f t="shared" si="78"/>
        <v>0</v>
      </c>
      <c r="AL61" s="43">
        <f t="shared" si="78"/>
        <v>0</v>
      </c>
      <c r="AM61" s="43">
        <f t="shared" si="78"/>
        <v>0</v>
      </c>
      <c r="AN61" s="43">
        <f t="shared" si="78"/>
        <v>0</v>
      </c>
      <c r="AO61" s="43">
        <f t="shared" si="78"/>
        <v>1</v>
      </c>
      <c r="AP61" s="43">
        <f t="shared" si="78"/>
        <v>0</v>
      </c>
      <c r="AQ61" s="43">
        <f t="shared" si="78"/>
        <v>0</v>
      </c>
      <c r="AR61" s="43">
        <f t="shared" si="78"/>
        <v>0</v>
      </c>
      <c r="AS61" s="43">
        <f t="shared" si="78"/>
        <v>0</v>
      </c>
      <c r="AT61" s="43">
        <f t="shared" si="78"/>
        <v>18</v>
      </c>
      <c r="AU61" s="43">
        <f t="shared" si="78"/>
        <v>2</v>
      </c>
      <c r="AV61" s="43">
        <f t="shared" si="78"/>
        <v>16</v>
      </c>
      <c r="AW61" s="43">
        <f t="shared" si="78"/>
        <v>0</v>
      </c>
      <c r="AX61" s="43">
        <f t="shared" si="78"/>
        <v>0</v>
      </c>
      <c r="AY61" s="43">
        <f t="shared" si="78"/>
        <v>0</v>
      </c>
      <c r="AZ61" s="43">
        <f t="shared" si="78"/>
        <v>0</v>
      </c>
      <c r="BA61" s="43">
        <f t="shared" si="78"/>
        <v>0</v>
      </c>
      <c r="BB61" s="43">
        <f t="shared" si="78"/>
        <v>0</v>
      </c>
      <c r="BC61" s="43">
        <f t="shared" si="78"/>
        <v>0</v>
      </c>
      <c r="BD61" s="43">
        <f t="shared" si="78"/>
        <v>0</v>
      </c>
      <c r="BE61" s="43">
        <f t="shared" si="78"/>
        <v>0</v>
      </c>
      <c r="BF61" s="43">
        <f t="shared" si="78"/>
        <v>0</v>
      </c>
      <c r="BG61" s="43">
        <f t="shared" si="78"/>
        <v>0</v>
      </c>
      <c r="BH61" s="43">
        <f t="shared" si="78"/>
        <v>0</v>
      </c>
      <c r="BI61" s="43">
        <f t="shared" si="78"/>
        <v>0</v>
      </c>
      <c r="BJ61" s="43">
        <f t="shared" si="78"/>
        <v>0</v>
      </c>
      <c r="BK61" s="43">
        <f t="shared" si="78"/>
        <v>0</v>
      </c>
      <c r="BL61" s="43">
        <f t="shared" si="78"/>
        <v>0</v>
      </c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</row>
    <row r="62" spans="1:100" ht="38.25" x14ac:dyDescent="0.2">
      <c r="A62" s="43" t="s">
        <v>26</v>
      </c>
      <c r="B62" s="51" t="s">
        <v>83</v>
      </c>
      <c r="C62" s="49" t="s">
        <v>65</v>
      </c>
      <c r="D62" s="43"/>
      <c r="E62" s="43"/>
      <c r="F62" s="43">
        <v>2</v>
      </c>
      <c r="G62" s="43">
        <v>1</v>
      </c>
      <c r="H62" s="43">
        <v>1</v>
      </c>
      <c r="I62" s="43">
        <f t="shared" ref="I62" si="79">H62</f>
        <v>1</v>
      </c>
      <c r="J62" s="43">
        <v>36</v>
      </c>
      <c r="K62" s="43">
        <f t="shared" si="76"/>
        <v>36</v>
      </c>
      <c r="L62" s="43">
        <v>36</v>
      </c>
      <c r="M62" s="43">
        <v>2</v>
      </c>
      <c r="N62" s="43">
        <v>18</v>
      </c>
      <c r="O62" s="43">
        <f t="shared" si="60"/>
        <v>34</v>
      </c>
      <c r="P62" s="43">
        <v>16</v>
      </c>
      <c r="Q62" s="43"/>
      <c r="R62" s="43"/>
      <c r="S62" s="43"/>
      <c r="T62" s="43"/>
      <c r="U62" s="43"/>
      <c r="V62" s="43">
        <f t="shared" si="62"/>
        <v>0</v>
      </c>
      <c r="W62" s="43"/>
      <c r="X62" s="43"/>
      <c r="Y62" s="43">
        <v>1</v>
      </c>
      <c r="Z62" s="43"/>
      <c r="AA62" s="43"/>
      <c r="AB62" s="43"/>
      <c r="AC62" s="43"/>
      <c r="AD62" s="43">
        <f t="shared" si="65"/>
        <v>18</v>
      </c>
      <c r="AE62" s="43">
        <v>2</v>
      </c>
      <c r="AF62" s="43">
        <v>16</v>
      </c>
      <c r="AG62" s="43"/>
      <c r="AH62" s="43"/>
      <c r="AI62" s="43"/>
      <c r="AJ62" s="43"/>
      <c r="AK62" s="43"/>
      <c r="AL62" s="43">
        <f t="shared" si="67"/>
        <v>0</v>
      </c>
      <c r="AM62" s="43"/>
      <c r="AN62" s="43"/>
      <c r="AO62" s="43"/>
      <c r="AP62" s="43"/>
      <c r="AQ62" s="43"/>
      <c r="AR62" s="43"/>
      <c r="AS62" s="43"/>
      <c r="AT62" s="43">
        <f t="shared" si="69"/>
        <v>0</v>
      </c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</row>
    <row r="63" spans="1:100" x14ac:dyDescent="0.2">
      <c r="A63" s="43" t="s">
        <v>26</v>
      </c>
      <c r="B63" s="51" t="s">
        <v>99</v>
      </c>
      <c r="C63" s="49" t="s">
        <v>66</v>
      </c>
      <c r="D63" s="43"/>
      <c r="E63" s="43"/>
      <c r="F63" s="43">
        <v>4</v>
      </c>
      <c r="G63" s="43">
        <v>1</v>
      </c>
      <c r="H63" s="43">
        <v>1</v>
      </c>
      <c r="I63" s="43">
        <f>AO63</f>
        <v>1</v>
      </c>
      <c r="J63" s="43">
        <v>36</v>
      </c>
      <c r="K63" s="43">
        <f t="shared" si="76"/>
        <v>36</v>
      </c>
      <c r="L63" s="43">
        <v>36</v>
      </c>
      <c r="M63" s="43">
        <v>2</v>
      </c>
      <c r="N63" s="43">
        <v>18</v>
      </c>
      <c r="O63" s="43">
        <f t="shared" si="60"/>
        <v>34</v>
      </c>
      <c r="P63" s="43">
        <v>16</v>
      </c>
      <c r="Q63" s="43"/>
      <c r="R63" s="43"/>
      <c r="S63" s="43"/>
      <c r="T63" s="43"/>
      <c r="U63" s="43"/>
      <c r="V63" s="43">
        <f t="shared" si="62"/>
        <v>0</v>
      </c>
      <c r="W63" s="43"/>
      <c r="X63" s="43"/>
      <c r="Y63" s="43"/>
      <c r="Z63" s="43"/>
      <c r="AA63" s="43"/>
      <c r="AB63" s="43"/>
      <c r="AC63" s="43"/>
      <c r="AD63" s="43">
        <f t="shared" si="65"/>
        <v>0</v>
      </c>
      <c r="AE63" s="43"/>
      <c r="AF63" s="43"/>
      <c r="AG63" s="43"/>
      <c r="AH63" s="43"/>
      <c r="AI63" s="43"/>
      <c r="AJ63" s="43"/>
      <c r="AK63" s="43"/>
      <c r="AL63" s="43">
        <f t="shared" si="67"/>
        <v>0</v>
      </c>
      <c r="AM63" s="43"/>
      <c r="AN63" s="43"/>
      <c r="AO63" s="43">
        <v>1</v>
      </c>
      <c r="AP63" s="43"/>
      <c r="AQ63" s="43"/>
      <c r="AR63" s="43"/>
      <c r="AS63" s="43"/>
      <c r="AT63" s="43">
        <f t="shared" si="69"/>
        <v>18</v>
      </c>
      <c r="AU63" s="43">
        <v>2</v>
      </c>
      <c r="AV63" s="43">
        <v>16</v>
      </c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</row>
    <row r="64" spans="1:100" x14ac:dyDescent="0.2">
      <c r="A64" s="4" t="s">
        <v>84</v>
      </c>
      <c r="B64" s="46"/>
      <c r="C64" s="46"/>
      <c r="D64" s="46"/>
      <c r="E64" s="46"/>
      <c r="F64" s="47"/>
      <c r="G64" s="43">
        <v>6</v>
      </c>
      <c r="H64" s="43">
        <v>6</v>
      </c>
      <c r="I64" s="38">
        <f>Q64+Y64+AG64+AO64+AW64+BE64</f>
        <v>6</v>
      </c>
      <c r="J64" s="43">
        <v>36</v>
      </c>
      <c r="K64" s="43">
        <f>J64*G64</f>
        <v>216</v>
      </c>
      <c r="L64" s="43">
        <f>J64*H64</f>
        <v>216</v>
      </c>
      <c r="M64" s="43">
        <v>12</v>
      </c>
      <c r="N64" s="43">
        <f>(G64*J64)-M64</f>
        <v>204</v>
      </c>
      <c r="O64" s="43"/>
      <c r="P64" s="43"/>
      <c r="Q64" s="43">
        <f>Q65</f>
        <v>0</v>
      </c>
      <c r="R64" s="43">
        <f t="shared" ref="R64:BL64" si="80">R65</f>
        <v>0</v>
      </c>
      <c r="S64" s="43">
        <f t="shared" si="80"/>
        <v>0</v>
      </c>
      <c r="T64" s="43">
        <f t="shared" si="80"/>
        <v>0</v>
      </c>
      <c r="U64" s="43">
        <f t="shared" si="80"/>
        <v>0</v>
      </c>
      <c r="V64" s="43">
        <f t="shared" si="80"/>
        <v>0</v>
      </c>
      <c r="W64" s="43">
        <f t="shared" si="80"/>
        <v>0</v>
      </c>
      <c r="X64" s="43">
        <f t="shared" si="80"/>
        <v>0</v>
      </c>
      <c r="Y64" s="43">
        <f t="shared" si="80"/>
        <v>0</v>
      </c>
      <c r="Z64" s="43">
        <f t="shared" si="80"/>
        <v>0</v>
      </c>
      <c r="AA64" s="43">
        <f t="shared" si="80"/>
        <v>0</v>
      </c>
      <c r="AB64" s="43">
        <f t="shared" si="80"/>
        <v>0</v>
      </c>
      <c r="AC64" s="43">
        <f t="shared" si="80"/>
        <v>0</v>
      </c>
      <c r="AD64" s="43">
        <f t="shared" si="80"/>
        <v>0</v>
      </c>
      <c r="AE64" s="43">
        <f t="shared" si="80"/>
        <v>0</v>
      </c>
      <c r="AF64" s="43">
        <f t="shared" si="80"/>
        <v>0</v>
      </c>
      <c r="AG64" s="43">
        <f t="shared" si="80"/>
        <v>0</v>
      </c>
      <c r="AH64" s="43">
        <f t="shared" si="80"/>
        <v>0</v>
      </c>
      <c r="AI64" s="43">
        <f t="shared" si="80"/>
        <v>0</v>
      </c>
      <c r="AJ64" s="43">
        <f t="shared" si="80"/>
        <v>0</v>
      </c>
      <c r="AK64" s="43">
        <f t="shared" si="80"/>
        <v>0</v>
      </c>
      <c r="AL64" s="43">
        <f t="shared" si="80"/>
        <v>0</v>
      </c>
      <c r="AM64" s="43">
        <f t="shared" si="80"/>
        <v>0</v>
      </c>
      <c r="AN64" s="43">
        <f t="shared" si="80"/>
        <v>0</v>
      </c>
      <c r="AO64" s="43">
        <f t="shared" si="80"/>
        <v>0</v>
      </c>
      <c r="AP64" s="43">
        <f t="shared" si="80"/>
        <v>0</v>
      </c>
      <c r="AQ64" s="43">
        <f t="shared" si="80"/>
        <v>0</v>
      </c>
      <c r="AR64" s="43">
        <f t="shared" si="80"/>
        <v>0</v>
      </c>
      <c r="AS64" s="43">
        <f t="shared" si="80"/>
        <v>0</v>
      </c>
      <c r="AT64" s="43">
        <f t="shared" si="80"/>
        <v>0</v>
      </c>
      <c r="AU64" s="43">
        <f t="shared" si="80"/>
        <v>0</v>
      </c>
      <c r="AV64" s="43">
        <f t="shared" si="80"/>
        <v>0</v>
      </c>
      <c r="AW64" s="43">
        <f t="shared" si="80"/>
        <v>0</v>
      </c>
      <c r="AX64" s="43">
        <f t="shared" si="80"/>
        <v>0</v>
      </c>
      <c r="AY64" s="43">
        <f t="shared" si="80"/>
        <v>0</v>
      </c>
      <c r="AZ64" s="43">
        <f t="shared" si="80"/>
        <v>0</v>
      </c>
      <c r="BA64" s="43">
        <f t="shared" si="80"/>
        <v>0</v>
      </c>
      <c r="BB64" s="43">
        <f t="shared" si="80"/>
        <v>0</v>
      </c>
      <c r="BC64" s="43">
        <f t="shared" si="80"/>
        <v>0</v>
      </c>
      <c r="BD64" s="43">
        <f t="shared" si="80"/>
        <v>0</v>
      </c>
      <c r="BE64" s="43">
        <f t="shared" si="80"/>
        <v>6</v>
      </c>
      <c r="BF64" s="43">
        <f t="shared" si="80"/>
        <v>0</v>
      </c>
      <c r="BG64" s="43">
        <f t="shared" si="80"/>
        <v>0</v>
      </c>
      <c r="BH64" s="43">
        <f t="shared" si="80"/>
        <v>0</v>
      </c>
      <c r="BI64" s="43">
        <f t="shared" si="80"/>
        <v>10</v>
      </c>
      <c r="BJ64" s="43">
        <f t="shared" si="80"/>
        <v>204</v>
      </c>
      <c r="BK64" s="43">
        <f t="shared" si="80"/>
        <v>2</v>
      </c>
      <c r="BL64" s="43">
        <f t="shared" si="80"/>
        <v>0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</row>
    <row r="65" spans="1:100" x14ac:dyDescent="0.2">
      <c r="A65" s="43" t="s">
        <v>26</v>
      </c>
      <c r="B65" s="51" t="s">
        <v>86</v>
      </c>
      <c r="C65" s="49" t="s">
        <v>85</v>
      </c>
      <c r="D65" s="43">
        <v>6</v>
      </c>
      <c r="E65" s="43"/>
      <c r="F65" s="43"/>
      <c r="G65" s="43">
        <v>6</v>
      </c>
      <c r="H65" s="43">
        <v>6</v>
      </c>
      <c r="I65" s="43">
        <f>Q65+Y65+AG65+AO65+AW65+BE65</f>
        <v>6</v>
      </c>
      <c r="J65" s="43">
        <v>36</v>
      </c>
      <c r="K65" s="43">
        <f>J65*G65</f>
        <v>216</v>
      </c>
      <c r="L65" s="43">
        <f>J65*H65</f>
        <v>216</v>
      </c>
      <c r="M65" s="43">
        <v>12</v>
      </c>
      <c r="N65" s="43">
        <f>(G65*J65)-M65</f>
        <v>204</v>
      </c>
      <c r="O65" s="43"/>
      <c r="P65" s="43"/>
      <c r="Q65" s="43"/>
      <c r="R65" s="43"/>
      <c r="S65" s="43"/>
      <c r="T65" s="43"/>
      <c r="U65" s="43"/>
      <c r="V65" s="43">
        <f t="shared" si="62"/>
        <v>0</v>
      </c>
      <c r="W65" s="43"/>
      <c r="X65" s="43"/>
      <c r="Y65" s="43"/>
      <c r="Z65" s="43"/>
      <c r="AA65" s="43"/>
      <c r="AB65" s="43"/>
      <c r="AC65" s="43"/>
      <c r="AD65" s="43">
        <f t="shared" si="65"/>
        <v>0</v>
      </c>
      <c r="AE65" s="43"/>
      <c r="AF65" s="43"/>
      <c r="AG65" s="43"/>
      <c r="AH65" s="43"/>
      <c r="AI65" s="43"/>
      <c r="AJ65" s="43"/>
      <c r="AK65" s="43"/>
      <c r="AL65" s="43">
        <f t="shared" si="67"/>
        <v>0</v>
      </c>
      <c r="AM65" s="43"/>
      <c r="AN65" s="43"/>
      <c r="AO65" s="43"/>
      <c r="AP65" s="43"/>
      <c r="AQ65" s="43"/>
      <c r="AR65" s="43"/>
      <c r="AS65" s="43"/>
      <c r="AT65" s="43">
        <f t="shared" si="69"/>
        <v>0</v>
      </c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>
        <v>6</v>
      </c>
      <c r="BF65" s="43"/>
      <c r="BG65" s="43"/>
      <c r="BH65" s="43"/>
      <c r="BI65" s="43">
        <v>10</v>
      </c>
      <c r="BJ65" s="43">
        <f>(BE65*J65)-BI65-BK65</f>
        <v>204</v>
      </c>
      <c r="BK65" s="43">
        <v>2</v>
      </c>
      <c r="BL65" s="43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</row>
    <row r="66" spans="1:100" x14ac:dyDescent="0.2">
      <c r="A66" s="7"/>
      <c r="B66" s="57"/>
      <c r="C66" s="5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</row>
    <row r="67" spans="1:100" x14ac:dyDescent="0.2">
      <c r="A67" s="7"/>
      <c r="B67" s="57"/>
      <c r="C67" s="5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</row>
    <row r="68" spans="1:100" x14ac:dyDescent="0.2">
      <c r="A68" s="7"/>
      <c r="B68" s="57"/>
      <c r="C68" s="5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</row>
    <row r="69" spans="1:100" x14ac:dyDescent="0.2">
      <c r="A69" s="7"/>
      <c r="B69" s="57"/>
      <c r="C69" s="5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</row>
    <row r="70" spans="1:100" x14ac:dyDescent="0.2">
      <c r="A70" s="7"/>
      <c r="B70" s="57"/>
      <c r="C70" s="5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</row>
    <row r="71" spans="1:100" x14ac:dyDescent="0.2">
      <c r="A71" s="7"/>
      <c r="B71" s="57"/>
      <c r="C71" s="5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</row>
    <row r="72" spans="1:100" x14ac:dyDescent="0.2">
      <c r="A72" s="7"/>
      <c r="B72" s="57"/>
      <c r="C72" s="5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</row>
    <row r="73" spans="1:100" x14ac:dyDescent="0.2">
      <c r="A73" s="7"/>
      <c r="B73" s="57"/>
      <c r="C73" s="5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</row>
    <row r="74" spans="1:100" x14ac:dyDescent="0.2">
      <c r="A74" s="7"/>
      <c r="B74" s="57"/>
      <c r="C74" s="5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</row>
    <row r="75" spans="1:100" x14ac:dyDescent="0.2">
      <c r="A75" s="7"/>
      <c r="B75" s="57"/>
      <c r="C75" s="5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</row>
    <row r="76" spans="1:100" x14ac:dyDescent="0.2">
      <c r="A76" s="7"/>
      <c r="B76" s="57"/>
      <c r="C76" s="5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</row>
    <row r="77" spans="1:100" x14ac:dyDescent="0.2">
      <c r="A77" s="7"/>
      <c r="B77" s="57"/>
      <c r="C77" s="5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</row>
    <row r="78" spans="1:100" x14ac:dyDescent="0.2">
      <c r="A78" s="7"/>
      <c r="B78" s="57"/>
      <c r="C78" s="5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</row>
    <row r="79" spans="1:100" x14ac:dyDescent="0.2">
      <c r="A79" s="7"/>
      <c r="B79" s="57"/>
      <c r="C79" s="5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</row>
    <row r="80" spans="1:100" x14ac:dyDescent="0.2">
      <c r="A80" s="7"/>
      <c r="B80" s="57"/>
      <c r="C80" s="5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</row>
    <row r="81" spans="1:100" x14ac:dyDescent="0.2">
      <c r="A81" s="7"/>
      <c r="B81" s="57"/>
      <c r="C81" s="5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</row>
    <row r="82" spans="1:100" x14ac:dyDescent="0.2">
      <c r="A82" s="7"/>
      <c r="B82" s="57"/>
      <c r="C82" s="5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</row>
    <row r="83" spans="1:100" x14ac:dyDescent="0.2">
      <c r="A83" s="7"/>
      <c r="B83" s="5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</row>
    <row r="84" spans="1:100" x14ac:dyDescent="0.2">
      <c r="A84" s="7"/>
      <c r="B84" s="5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</row>
    <row r="85" spans="1:100" x14ac:dyDescent="0.2">
      <c r="A85" s="7"/>
      <c r="B85" s="5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</row>
    <row r="86" spans="1:100" x14ac:dyDescent="0.2">
      <c r="A86" s="7"/>
      <c r="B86" s="5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</row>
    <row r="87" spans="1:100" x14ac:dyDescent="0.2">
      <c r="A87" s="7"/>
      <c r="B87" s="5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</row>
    <row r="88" spans="1:100" x14ac:dyDescent="0.2">
      <c r="A88" s="7"/>
      <c r="B88" s="5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</row>
    <row r="89" spans="1:100" x14ac:dyDescent="0.2">
      <c r="A89" s="7"/>
      <c r="B89" s="5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</row>
    <row r="90" spans="1:100" x14ac:dyDescent="0.2">
      <c r="A90" s="7"/>
      <c r="B90" s="5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</row>
    <row r="91" spans="1:100" x14ac:dyDescent="0.2">
      <c r="A91" s="7"/>
      <c r="B91" s="5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</row>
    <row r="92" spans="1:100" x14ac:dyDescent="0.2">
      <c r="A92" s="7"/>
      <c r="B92" s="5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</row>
    <row r="93" spans="1:100" x14ac:dyDescent="0.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</row>
    <row r="94" spans="1:100" x14ac:dyDescent="0.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</row>
    <row r="95" spans="1:100" x14ac:dyDescent="0.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</row>
    <row r="96" spans="1:100" x14ac:dyDescent="0.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</row>
    <row r="97" spans="1:100" x14ac:dyDescent="0.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</row>
    <row r="98" spans="1:100" x14ac:dyDescent="0.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</row>
    <row r="99" spans="1:100" x14ac:dyDescent="0.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</row>
    <row r="100" spans="1:100" x14ac:dyDescent="0.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</row>
    <row r="101" spans="1:100" x14ac:dyDescent="0.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</row>
    <row r="102" spans="1:100" x14ac:dyDescent="0.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</row>
    <row r="103" spans="1:100" x14ac:dyDescent="0.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</row>
    <row r="104" spans="1:100" x14ac:dyDescent="0.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</row>
    <row r="105" spans="1:100" x14ac:dyDescent="0.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</row>
    <row r="106" spans="1:100" x14ac:dyDescent="0.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</row>
    <row r="107" spans="1:100" x14ac:dyDescent="0.2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</row>
    <row r="108" spans="1:100" x14ac:dyDescent="0.2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</row>
    <row r="109" spans="1:100" x14ac:dyDescent="0.2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</row>
    <row r="110" spans="1:100" x14ac:dyDescent="0.2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</row>
    <row r="111" spans="1:100" x14ac:dyDescent="0.2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</row>
    <row r="112" spans="1:100" x14ac:dyDescent="0.2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</row>
    <row r="113" spans="4:100" x14ac:dyDescent="0.2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</row>
    <row r="114" spans="4:100" x14ac:dyDescent="0.2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</row>
    <row r="115" spans="4:100" x14ac:dyDescent="0.2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</row>
    <row r="116" spans="4:100" x14ac:dyDescent="0.2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</row>
    <row r="117" spans="4:100" x14ac:dyDescent="0.2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</row>
    <row r="118" spans="4:100" x14ac:dyDescent="0.2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</row>
    <row r="119" spans="4:100" x14ac:dyDescent="0.2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</row>
    <row r="120" spans="4:100" x14ac:dyDescent="0.2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</row>
    <row r="121" spans="4:100" x14ac:dyDescent="0.2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</row>
    <row r="122" spans="4:100" x14ac:dyDescent="0.2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</row>
    <row r="123" spans="4:100" x14ac:dyDescent="0.2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</row>
    <row r="124" spans="4:100" x14ac:dyDescent="0.2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</row>
    <row r="125" spans="4:100" x14ac:dyDescent="0.2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</row>
    <row r="126" spans="4:100" x14ac:dyDescent="0.2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</row>
    <row r="127" spans="4:100" x14ac:dyDescent="0.2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</row>
    <row r="128" spans="4:100" x14ac:dyDescent="0.2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</row>
    <row r="129" spans="4:100" x14ac:dyDescent="0.2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</row>
    <row r="130" spans="4:100" x14ac:dyDescent="0.2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</row>
    <row r="131" spans="4:100" x14ac:dyDescent="0.2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</row>
    <row r="132" spans="4:100" x14ac:dyDescent="0.2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</row>
    <row r="133" spans="4:100" x14ac:dyDescent="0.2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</row>
    <row r="134" spans="4:100" x14ac:dyDescent="0.2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</row>
    <row r="135" spans="4:100" x14ac:dyDescent="0.2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</row>
    <row r="136" spans="4:100" x14ac:dyDescent="0.2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</row>
    <row r="137" spans="4:100" x14ac:dyDescent="0.2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</row>
    <row r="138" spans="4:100" x14ac:dyDescent="0.2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</row>
    <row r="139" spans="4:100" x14ac:dyDescent="0.2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</row>
    <row r="140" spans="4:100" x14ac:dyDescent="0.2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</row>
    <row r="141" spans="4:100" x14ac:dyDescent="0.2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</row>
    <row r="142" spans="4:100" x14ac:dyDescent="0.2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</row>
    <row r="143" spans="4:100" x14ac:dyDescent="0.2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</row>
    <row r="144" spans="4:100" x14ac:dyDescent="0.2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</row>
    <row r="145" spans="4:100" x14ac:dyDescent="0.2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</row>
    <row r="146" spans="4:100" x14ac:dyDescent="0.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</row>
    <row r="147" spans="4:100" x14ac:dyDescent="0.2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</row>
    <row r="148" spans="4:100" x14ac:dyDescent="0.2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</row>
    <row r="149" spans="4:100" x14ac:dyDescent="0.2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</row>
    <row r="150" spans="4:100" x14ac:dyDescent="0.2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</row>
    <row r="151" spans="4:100" x14ac:dyDescent="0.2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</row>
    <row r="152" spans="4:100" x14ac:dyDescent="0.2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</row>
    <row r="153" spans="4:100" x14ac:dyDescent="0.2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</row>
    <row r="154" spans="4:100" x14ac:dyDescent="0.2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</row>
    <row r="155" spans="4:100" x14ac:dyDescent="0.2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</row>
    <row r="156" spans="4:100" x14ac:dyDescent="0.2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</row>
    <row r="157" spans="4:100" x14ac:dyDescent="0.2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</row>
    <row r="158" spans="4:100" x14ac:dyDescent="0.2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</row>
    <row r="159" spans="4:100" x14ac:dyDescent="0.2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</row>
    <row r="160" spans="4:100" x14ac:dyDescent="0.2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</row>
    <row r="161" spans="4:100" x14ac:dyDescent="0.2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</row>
    <row r="162" spans="4:100" x14ac:dyDescent="0.2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</row>
    <row r="163" spans="4:100" x14ac:dyDescent="0.2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</row>
    <row r="164" spans="4:100" x14ac:dyDescent="0.2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</row>
    <row r="165" spans="4:100" x14ac:dyDescent="0.2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</row>
    <row r="166" spans="4:100" x14ac:dyDescent="0.2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</row>
    <row r="167" spans="4:100" x14ac:dyDescent="0.2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</row>
    <row r="168" spans="4:100" x14ac:dyDescent="0.2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</row>
    <row r="169" spans="4:100" x14ac:dyDescent="0.2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</row>
    <row r="170" spans="4:100" x14ac:dyDescent="0.2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</row>
    <row r="171" spans="4:100" x14ac:dyDescent="0.2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</row>
    <row r="172" spans="4:100" x14ac:dyDescent="0.2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</row>
    <row r="173" spans="4:100" x14ac:dyDescent="0.2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</row>
    <row r="174" spans="4:100" x14ac:dyDescent="0.2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</row>
    <row r="175" spans="4:100" x14ac:dyDescent="0.2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</row>
    <row r="176" spans="4:100" x14ac:dyDescent="0.2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</row>
    <row r="177" spans="4:100" x14ac:dyDescent="0.2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</row>
    <row r="178" spans="4:100" x14ac:dyDescent="0.2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</row>
    <row r="179" spans="4:100" x14ac:dyDescent="0.2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</row>
    <row r="180" spans="4:100" x14ac:dyDescent="0.2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</row>
    <row r="181" spans="4:100" x14ac:dyDescent="0.2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</row>
    <row r="182" spans="4:100" x14ac:dyDescent="0.2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</row>
    <row r="183" spans="4:100" x14ac:dyDescent="0.2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</row>
    <row r="184" spans="4:100" x14ac:dyDescent="0.2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</row>
    <row r="185" spans="4:100" x14ac:dyDescent="0.2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</row>
    <row r="186" spans="4:100" x14ac:dyDescent="0.2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</row>
    <row r="187" spans="4:100" x14ac:dyDescent="0.2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</row>
    <row r="188" spans="4:100" x14ac:dyDescent="0.2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</row>
    <row r="189" spans="4:100" x14ac:dyDescent="0.2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</row>
    <row r="190" spans="4:100" x14ac:dyDescent="0.2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</row>
    <row r="191" spans="4:100" x14ac:dyDescent="0.2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</row>
    <row r="192" spans="4:100" x14ac:dyDescent="0.2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</row>
    <row r="193" spans="4:100" x14ac:dyDescent="0.2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</row>
    <row r="194" spans="4:100" x14ac:dyDescent="0.2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</row>
    <row r="195" spans="4:100" x14ac:dyDescent="0.2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</row>
    <row r="196" spans="4:100" x14ac:dyDescent="0.2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</row>
    <row r="197" spans="4:100" x14ac:dyDescent="0.2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</row>
    <row r="198" spans="4:100" x14ac:dyDescent="0.2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</row>
    <row r="199" spans="4:100" x14ac:dyDescent="0.2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</row>
    <row r="200" spans="4:100" x14ac:dyDescent="0.2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</row>
    <row r="201" spans="4:100" x14ac:dyDescent="0.2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</row>
    <row r="202" spans="4:100" x14ac:dyDescent="0.2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</row>
    <row r="203" spans="4:100" x14ac:dyDescent="0.2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</row>
    <row r="204" spans="4:100" x14ac:dyDescent="0.2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</row>
    <row r="205" spans="4:100" x14ac:dyDescent="0.2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</row>
    <row r="206" spans="4:100" x14ac:dyDescent="0.2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</row>
    <row r="207" spans="4:100" x14ac:dyDescent="0.2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</row>
    <row r="208" spans="4:100" x14ac:dyDescent="0.2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</row>
    <row r="209" spans="4:100" x14ac:dyDescent="0.2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</row>
    <row r="210" spans="4:100" x14ac:dyDescent="0.2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</row>
    <row r="211" spans="4:100" x14ac:dyDescent="0.2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</row>
    <row r="212" spans="4:100" x14ac:dyDescent="0.2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</row>
    <row r="213" spans="4:100" x14ac:dyDescent="0.2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</row>
    <row r="214" spans="4:100" x14ac:dyDescent="0.2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</row>
    <row r="215" spans="4:100" x14ac:dyDescent="0.2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</row>
    <row r="216" spans="4:100" x14ac:dyDescent="0.2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</row>
    <row r="217" spans="4:100" x14ac:dyDescent="0.2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</row>
    <row r="218" spans="4:100" x14ac:dyDescent="0.2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</row>
    <row r="219" spans="4:100" x14ac:dyDescent="0.2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</row>
    <row r="220" spans="4:100" x14ac:dyDescent="0.2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</row>
    <row r="221" spans="4:100" x14ac:dyDescent="0.2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</row>
    <row r="222" spans="4:100" x14ac:dyDescent="0.2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</row>
    <row r="223" spans="4:100" x14ac:dyDescent="0.2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</row>
    <row r="224" spans="4:100" x14ac:dyDescent="0.2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</row>
    <row r="225" spans="4:100" x14ac:dyDescent="0.2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</row>
    <row r="226" spans="4:100" x14ac:dyDescent="0.2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</row>
    <row r="227" spans="4:100" x14ac:dyDescent="0.2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</row>
    <row r="228" spans="4:100" x14ac:dyDescent="0.2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</row>
    <row r="229" spans="4:100" x14ac:dyDescent="0.2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</row>
    <row r="230" spans="4:100" x14ac:dyDescent="0.2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</row>
    <row r="231" spans="4:100" x14ac:dyDescent="0.2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</row>
    <row r="232" spans="4:100" x14ac:dyDescent="0.2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</row>
    <row r="233" spans="4:100" x14ac:dyDescent="0.2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</row>
    <row r="234" spans="4:100" x14ac:dyDescent="0.2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</row>
    <row r="235" spans="4:100" x14ac:dyDescent="0.2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</row>
    <row r="236" spans="4:100" x14ac:dyDescent="0.2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</row>
    <row r="237" spans="4:100" x14ac:dyDescent="0.2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</row>
    <row r="238" spans="4:100" x14ac:dyDescent="0.2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</row>
    <row r="239" spans="4:100" x14ac:dyDescent="0.2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</row>
    <row r="240" spans="4:100" x14ac:dyDescent="0.2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</row>
    <row r="241" spans="4:100" x14ac:dyDescent="0.2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</row>
    <row r="242" spans="4:100" x14ac:dyDescent="0.2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</row>
    <row r="243" spans="4:100" x14ac:dyDescent="0.2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</row>
    <row r="244" spans="4:100" x14ac:dyDescent="0.2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</row>
    <row r="245" spans="4:100" x14ac:dyDescent="0.2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</row>
    <row r="246" spans="4:100" x14ac:dyDescent="0.2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</row>
    <row r="247" spans="4:100" x14ac:dyDescent="0.2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</row>
    <row r="248" spans="4:100" x14ac:dyDescent="0.2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</row>
    <row r="249" spans="4:100" x14ac:dyDescent="0.2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</row>
    <row r="250" spans="4:100" x14ac:dyDescent="0.2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</row>
    <row r="251" spans="4:100" x14ac:dyDescent="0.2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</row>
    <row r="252" spans="4:100" x14ac:dyDescent="0.2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</row>
    <row r="253" spans="4:100" x14ac:dyDescent="0.2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</row>
    <row r="254" spans="4:100" x14ac:dyDescent="0.2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</row>
    <row r="255" spans="4:100" x14ac:dyDescent="0.2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</row>
    <row r="256" spans="4:100" x14ac:dyDescent="0.2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</row>
    <row r="257" spans="4:100" x14ac:dyDescent="0.2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</row>
    <row r="258" spans="4:100" x14ac:dyDescent="0.2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</row>
    <row r="259" spans="4:100" x14ac:dyDescent="0.2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</row>
    <row r="260" spans="4:100" x14ac:dyDescent="0.2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</row>
    <row r="261" spans="4:100" x14ac:dyDescent="0.2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</row>
    <row r="262" spans="4:100" x14ac:dyDescent="0.2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</row>
    <row r="263" spans="4:100" x14ac:dyDescent="0.2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</row>
    <row r="264" spans="4:100" x14ac:dyDescent="0.2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</row>
    <row r="265" spans="4:100" x14ac:dyDescent="0.2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</row>
    <row r="266" spans="4:100" x14ac:dyDescent="0.2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</row>
    <row r="267" spans="4:100" x14ac:dyDescent="0.2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</row>
    <row r="268" spans="4:100" x14ac:dyDescent="0.2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</row>
    <row r="269" spans="4:100" x14ac:dyDescent="0.2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</row>
    <row r="270" spans="4:100" x14ac:dyDescent="0.2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</row>
    <row r="271" spans="4:100" x14ac:dyDescent="0.2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</row>
    <row r="272" spans="4:100" x14ac:dyDescent="0.2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</row>
    <row r="273" spans="4:64" x14ac:dyDescent="0.2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</row>
    <row r="274" spans="4:64" x14ac:dyDescent="0.2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</row>
    <row r="275" spans="4:64" x14ac:dyDescent="0.2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</row>
    <row r="276" spans="4:64" x14ac:dyDescent="0.2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</row>
    <row r="277" spans="4:64" x14ac:dyDescent="0.2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</row>
    <row r="278" spans="4:64" x14ac:dyDescent="0.2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</row>
    <row r="279" spans="4:64" x14ac:dyDescent="0.2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</row>
    <row r="280" spans="4:64" x14ac:dyDescent="0.2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</row>
    <row r="281" spans="4:64" x14ac:dyDescent="0.2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</row>
    <row r="282" spans="4:64" x14ac:dyDescent="0.2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</row>
    <row r="283" spans="4:64" x14ac:dyDescent="0.2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</row>
    <row r="284" spans="4:64" x14ac:dyDescent="0.2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</row>
    <row r="285" spans="4:64" x14ac:dyDescent="0.2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</row>
    <row r="286" spans="4:64" x14ac:dyDescent="0.2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4:64" x14ac:dyDescent="0.2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4:64" x14ac:dyDescent="0.2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4:64" x14ac:dyDescent="0.2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4:64" x14ac:dyDescent="0.2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4:64" x14ac:dyDescent="0.2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4:64" x14ac:dyDescent="0.2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4:64" x14ac:dyDescent="0.2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4:64" x14ac:dyDescent="0.2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4:64" x14ac:dyDescent="0.2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4:64" x14ac:dyDescent="0.2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4:64" x14ac:dyDescent="0.2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4:64" x14ac:dyDescent="0.2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4:64" x14ac:dyDescent="0.2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4:64" x14ac:dyDescent="0.2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4:64" x14ac:dyDescent="0.2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4:64" x14ac:dyDescent="0.2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4:64" x14ac:dyDescent="0.2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4:64" x14ac:dyDescent="0.2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4:64" x14ac:dyDescent="0.2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4:64" x14ac:dyDescent="0.2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</row>
    <row r="307" spans="4:64" x14ac:dyDescent="0.2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</row>
    <row r="308" spans="4:64" x14ac:dyDescent="0.2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</row>
    <row r="309" spans="4:64" x14ac:dyDescent="0.2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</row>
    <row r="310" spans="4:64" x14ac:dyDescent="0.2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</row>
    <row r="311" spans="4:64" x14ac:dyDescent="0.2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</row>
    <row r="312" spans="4:64" x14ac:dyDescent="0.2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</row>
    <row r="313" spans="4:64" x14ac:dyDescent="0.2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</row>
    <row r="314" spans="4:64" x14ac:dyDescent="0.2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</row>
    <row r="315" spans="4:64" x14ac:dyDescent="0.2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</row>
    <row r="316" spans="4:64" x14ac:dyDescent="0.2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</row>
    <row r="317" spans="4:64" x14ac:dyDescent="0.2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</row>
    <row r="318" spans="4:64" x14ac:dyDescent="0.2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</row>
    <row r="319" spans="4:64" x14ac:dyDescent="0.2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</row>
    <row r="320" spans="4:64" x14ac:dyDescent="0.2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</row>
    <row r="321" spans="4:64" x14ac:dyDescent="0.2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</row>
    <row r="322" spans="4:64" x14ac:dyDescent="0.2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</row>
    <row r="323" spans="4:64" x14ac:dyDescent="0.2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</row>
    <row r="324" spans="4:64" x14ac:dyDescent="0.2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</row>
    <row r="325" spans="4:64" x14ac:dyDescent="0.2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</row>
    <row r="326" spans="4:64" x14ac:dyDescent="0.2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</row>
    <row r="327" spans="4:64" x14ac:dyDescent="0.2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</row>
    <row r="328" spans="4:64" x14ac:dyDescent="0.2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</row>
    <row r="329" spans="4:64" x14ac:dyDescent="0.2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</row>
    <row r="330" spans="4:64" x14ac:dyDescent="0.2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</row>
    <row r="331" spans="4:64" x14ac:dyDescent="0.2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</row>
    <row r="332" spans="4:64" x14ac:dyDescent="0.2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</row>
    <row r="333" spans="4:64" x14ac:dyDescent="0.2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</row>
    <row r="334" spans="4:64" x14ac:dyDescent="0.2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</row>
    <row r="335" spans="4:64" x14ac:dyDescent="0.2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</row>
    <row r="336" spans="4:64" x14ac:dyDescent="0.2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</row>
    <row r="337" spans="4:64" x14ac:dyDescent="0.2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</row>
    <row r="338" spans="4:64" x14ac:dyDescent="0.2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</row>
    <row r="339" spans="4:64" x14ac:dyDescent="0.2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</row>
    <row r="340" spans="4:64" x14ac:dyDescent="0.2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</row>
    <row r="341" spans="4:64" x14ac:dyDescent="0.2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</row>
    <row r="342" spans="4:64" x14ac:dyDescent="0.2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</row>
    <row r="343" spans="4:64" x14ac:dyDescent="0.2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</row>
    <row r="344" spans="4:64" x14ac:dyDescent="0.2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</row>
    <row r="345" spans="4:64" x14ac:dyDescent="0.2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</sheetData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Мария В. Томарова</cp:lastModifiedBy>
  <cp:lastPrinted>2023-12-11T17:39:04Z</cp:lastPrinted>
  <dcterms:created xsi:type="dcterms:W3CDTF">2023-11-22T09:51:51Z</dcterms:created>
  <dcterms:modified xsi:type="dcterms:W3CDTF">2024-01-10T12:09:30Z</dcterms:modified>
</cp:coreProperties>
</file>